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510" windowWidth="10200" windowHeight="7830" tabRatio="848" activeTab="0"/>
  </bookViews>
  <sheets>
    <sheet name="Readme English" sheetId="1" r:id="rId1"/>
    <sheet name="S1D13781(WQVGA) English" sheetId="2" r:id="rId2"/>
    <sheet name="Readme Japanese" sheetId="3" r:id="rId3"/>
    <sheet name="S1D13781(WQVGA) Japanese" sheetId="4" r:id="rId4"/>
  </sheets>
  <definedNames/>
  <calcPr fullCalcOnLoad="1"/>
</workbook>
</file>

<file path=xl/sharedStrings.xml><?xml version="1.0" encoding="utf-8"?>
<sst xmlns="http://schemas.openxmlformats.org/spreadsheetml/2006/main" count="560" uniqueCount="218">
  <si>
    <t>Vertical</t>
  </si>
  <si>
    <t>Panel size</t>
  </si>
  <si>
    <t>pixel</t>
  </si>
  <si>
    <t>MHz</t>
  </si>
  <si>
    <t>H Back Porch</t>
  </si>
  <si>
    <t>H Front Porch</t>
  </si>
  <si>
    <t>V Front Porch</t>
  </si>
  <si>
    <t>V Back Porch</t>
  </si>
  <si>
    <t>V Frequency</t>
  </si>
  <si>
    <t>V Period</t>
  </si>
  <si>
    <t>Hz</t>
  </si>
  <si>
    <t>H Period (th)</t>
  </si>
  <si>
    <t>V</t>
  </si>
  <si>
    <t>h</t>
  </si>
  <si>
    <t>H Low Width</t>
  </si>
  <si>
    <t>V Low Width</t>
  </si>
  <si>
    <t>Input Data</t>
  </si>
  <si>
    <t>PCLK</t>
  </si>
  <si>
    <t>1-33</t>
  </si>
  <si>
    <t>PLL Output (System clk)</t>
  </si>
  <si>
    <t>RGB Panel Data Bus Width</t>
  </si>
  <si>
    <t>MSB</t>
  </si>
  <si>
    <t>LSB</t>
  </si>
  <si>
    <t>15 - 8</t>
  </si>
  <si>
    <t>7 - 0</t>
  </si>
  <si>
    <t>pllo /</t>
  </si>
  <si>
    <t>-&gt;A</t>
  </si>
  <si>
    <t>Mdiv4</t>
  </si>
  <si>
    <t>CLKI /</t>
  </si>
  <si>
    <t>L-Cnt</t>
  </si>
  <si>
    <t>Fpll in *</t>
  </si>
  <si>
    <t>Panel Clock(MHz)</t>
  </si>
  <si>
    <t>REG[06h] =</t>
  </si>
  <si>
    <t>REG[04h] =</t>
  </si>
  <si>
    <t>REG[10h] =</t>
  </si>
  <si>
    <t>REG[12h] =</t>
  </si>
  <si>
    <t>REG[14h] =</t>
  </si>
  <si>
    <t>17-66</t>
  </si>
  <si>
    <t>1-16</t>
  </si>
  <si>
    <t>REG[16h] =</t>
  </si>
  <si>
    <t>REG[20h] =</t>
  </si>
  <si>
    <t>1 : TFT 16bit</t>
  </si>
  <si>
    <t>2:  TFT 18bit</t>
  </si>
  <si>
    <t>3:  TFT 24bit</t>
  </si>
  <si>
    <t>B</t>
  </si>
  <si>
    <t>D</t>
  </si>
  <si>
    <t>F</t>
  </si>
  <si>
    <t>DE Polarity</t>
  </si>
  <si>
    <t>0 : Low active</t>
  </si>
  <si>
    <t>2 : Fixed to Low</t>
  </si>
  <si>
    <t>3 : Fixed to High</t>
  </si>
  <si>
    <t>1 : High active</t>
  </si>
  <si>
    <t>REG20</t>
  </si>
  <si>
    <t>C</t>
  </si>
  <si>
    <t>REG[22h] =</t>
  </si>
  <si>
    <t>REG[24h] =</t>
  </si>
  <si>
    <t>REG[26h] =</t>
  </si>
  <si>
    <t>REG[28h] =</t>
  </si>
  <si>
    <t>REG[2Ah] =</t>
  </si>
  <si>
    <t>REG[2Ch] =</t>
  </si>
  <si>
    <t>REG[2Eh] =</t>
  </si>
  <si>
    <t>REG[30h] =</t>
  </si>
  <si>
    <t>REG[32h] =</t>
  </si>
  <si>
    <t>REG[40h] =</t>
  </si>
  <si>
    <t>Color Depth</t>
  </si>
  <si>
    <t>0 : RGB8:8:8</t>
  </si>
  <si>
    <t>1 : RGB5:6:5</t>
  </si>
  <si>
    <t>REG[42h] =</t>
  </si>
  <si>
    <t>REG[44h] =</t>
  </si>
  <si>
    <t>5 : 16bpp + LUT1</t>
  </si>
  <si>
    <t>4 : 24bpp + LUT1</t>
  </si>
  <si>
    <t>6 : 8bpp + LUT1</t>
  </si>
  <si>
    <t>In this case, please set (Front porch + Back porch = Blanking period)</t>
  </si>
  <si>
    <t>Match Value</t>
  </si>
  <si>
    <t>In this case, please set H Low Width = 0, V Low Width = 0</t>
  </si>
  <si>
    <t>Address</t>
  </si>
  <si>
    <t>Data</t>
  </si>
  <si>
    <t>LINE</t>
  </si>
  <si>
    <t>Register Setting Data</t>
  </si>
  <si>
    <t>1. Enter the panel resolution in the Table-1. (Yellow cells)</t>
  </si>
  <si>
    <t>2. Enter the panel output data bit width in the Table-2. (Yellow cell)</t>
  </si>
  <si>
    <t>3. Enter the color depth of the image data in the Table-3. (Yellow cell)</t>
  </si>
  <si>
    <t>4. Enter the specifications of the panel to be used in the Table-4. (Yellow cells)</t>
  </si>
  <si>
    <t>Table-1</t>
  </si>
  <si>
    <t>Table-2</t>
  </si>
  <si>
    <t>Table-3</t>
  </si>
  <si>
    <t>Table-4</t>
  </si>
  <si>
    <t>Table-5</t>
  </si>
  <si>
    <t>Table-6</t>
  </si>
  <si>
    <t>Register Setting Sequence</t>
  </si>
  <si>
    <t>Software Reset Register</t>
  </si>
  <si>
    <t>Power Save Configuration Register</t>
  </si>
  <si>
    <t xml:space="preserve">Register </t>
  </si>
  <si>
    <t>PLL Setting Register 0</t>
  </si>
  <si>
    <t>PLL Setting Register 1</t>
  </si>
  <si>
    <t>PLL Setting Register 2</t>
  </si>
  <si>
    <t>Internal Clock Configuration Register</t>
  </si>
  <si>
    <t>Panel Setting Miscellaneous Register</t>
  </si>
  <si>
    <t>Display Setting Register</t>
  </si>
  <si>
    <t>Horizontal Display Width Register (HDISP)</t>
  </si>
  <si>
    <t>Horizontal Non-Display Period Register (HNDP)</t>
  </si>
  <si>
    <t>Vertical Display Height Register (VDISP)</t>
  </si>
  <si>
    <t>Vertical Non-Display Period Register (VNDP)</t>
  </si>
  <si>
    <t>HS Pulse Width Register</t>
  </si>
  <si>
    <t>HS Pulse Start Position Register (HPS)</t>
  </si>
  <si>
    <t>VS Pulse Width Register (VSW)</t>
  </si>
  <si>
    <t>VS Pulse Start Position Register (VPS)</t>
  </si>
  <si>
    <t>Main Layer Setting Register</t>
  </si>
  <si>
    <t>Main Layer Start Address Register 0</t>
  </si>
  <si>
    <t>Main Layer Start Address Register 1</t>
  </si>
  <si>
    <t>Horizontal</t>
  </si>
  <si>
    <t>Panel Clock(MHz)</t>
  </si>
  <si>
    <t>PCLK</t>
  </si>
  <si>
    <t>H Period (th)</t>
  </si>
  <si>
    <t>PCLK</t>
  </si>
  <si>
    <t>LINE</t>
  </si>
  <si>
    <t>V Back Porch</t>
  </si>
  <si>
    <t>V Period</t>
  </si>
  <si>
    <t>V Low Width</t>
  </si>
  <si>
    <t>V Frequency</t>
  </si>
  <si>
    <t>Hz</t>
  </si>
  <si>
    <t>H Front Porch</t>
  </si>
  <si>
    <t>H Back Porch</t>
  </si>
  <si>
    <t>H Period (th)</t>
  </si>
  <si>
    <t>H Low Width</t>
  </si>
  <si>
    <t>V Front Porch</t>
  </si>
  <si>
    <t>V Back Porch</t>
  </si>
  <si>
    <t>V Period</t>
  </si>
  <si>
    <t>V Low Width</t>
  </si>
  <si>
    <t>V Frequency</t>
  </si>
  <si>
    <t>MHz</t>
  </si>
  <si>
    <t>pclk</t>
  </si>
  <si>
    <t>line</t>
  </si>
  <si>
    <r>
      <rPr>
        <b/>
        <sz val="14"/>
        <rFont val="Arial"/>
        <family val="2"/>
      </rPr>
      <t>Note2.</t>
    </r>
    <r>
      <rPr>
        <sz val="14"/>
        <rFont val="Arial"/>
        <family val="2"/>
      </rPr>
      <t xml:space="preserve"> Front porch and Back porch are sometimes described as "Blanking" in a panel specification.</t>
    </r>
  </si>
  <si>
    <r>
      <t>5. Enter the input clock in the Table-5.</t>
    </r>
    <r>
      <rPr>
        <sz val="14"/>
        <color indexed="8"/>
        <rFont val="Arial"/>
        <family val="2"/>
      </rPr>
      <t xml:space="preserve"> (Yellow cell)</t>
    </r>
  </si>
  <si>
    <r>
      <t>Input Clock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(CLKI)</t>
    </r>
  </si>
  <si>
    <r>
      <t xml:space="preserve">Input Clock to PLL </t>
    </r>
    <r>
      <rPr>
        <sz val="10"/>
        <color indexed="10"/>
        <rFont val="Arial"/>
        <family val="2"/>
      </rPr>
      <t>(1MHz - 2MHz)</t>
    </r>
    <r>
      <rPr>
        <sz val="10"/>
        <rFont val="Arial"/>
        <family val="2"/>
      </rPr>
      <t xml:space="preserve"> =</t>
    </r>
  </si>
  <si>
    <r>
      <rPr>
        <sz val="11"/>
        <color indexed="10"/>
        <rFont val="ＭＳ Ｐ明朝"/>
        <family val="1"/>
      </rPr>
      <t>≦</t>
    </r>
    <r>
      <rPr>
        <sz val="11"/>
        <color indexed="10"/>
        <rFont val="Arial"/>
        <family val="2"/>
      </rPr>
      <t>7F</t>
    </r>
  </si>
  <si>
    <t>00</t>
  </si>
  <si>
    <t>01</t>
  </si>
  <si>
    <t>02</t>
  </si>
  <si>
    <t>Data</t>
  </si>
  <si>
    <t>Image load: FLOAD WQVGAimage.bmp  main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</si>
  <si>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</si>
  <si>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t>Following are input examples.</t>
  </si>
  <si>
    <t>It generates appropriate register setting.</t>
  </si>
  <si>
    <r>
      <rPr>
        <b/>
        <sz val="14"/>
        <rFont val="Arial"/>
        <family val="2"/>
      </rPr>
      <t>Note3</t>
    </r>
    <r>
      <rPr>
        <sz val="14"/>
        <rFont val="Arial"/>
        <family val="2"/>
      </rPr>
      <t xml:space="preserve">. The Horizontal Low Width and Vertical Low Width may not be described in a panel specification. </t>
    </r>
  </si>
  <si>
    <t>0: rising edge</t>
  </si>
  <si>
    <t>1: falling edge</t>
  </si>
  <si>
    <t>PCLK Polarity</t>
  </si>
  <si>
    <t>HS Polarity</t>
  </si>
  <si>
    <t>VS Polarity</t>
  </si>
  <si>
    <t>0: active low</t>
  </si>
  <si>
    <t>1: active high</t>
  </si>
  <si>
    <t>REG2C</t>
  </si>
  <si>
    <t>REG30</t>
  </si>
  <si>
    <r>
      <rPr>
        <b/>
        <sz val="14"/>
        <rFont val="Arial"/>
        <family val="2"/>
      </rPr>
      <t>Note4</t>
    </r>
    <r>
      <rPr>
        <sz val="14"/>
        <rFont val="Arial"/>
        <family val="2"/>
      </rPr>
      <t>. Please refer to panel specification for the PCLK, DE, HS and VS polarity.</t>
    </r>
  </si>
  <si>
    <r>
      <rPr>
        <b/>
        <sz val="14"/>
        <rFont val="Arial"/>
        <family val="2"/>
      </rPr>
      <t>Note6.</t>
    </r>
    <r>
      <rPr>
        <sz val="14"/>
        <rFont val="Arial"/>
        <family val="2"/>
      </rPr>
      <t xml:space="preserve"> Match the panel frequency 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 in the Table-4 and PLL out frequency (</t>
    </r>
    <r>
      <rPr>
        <b/>
        <sz val="14"/>
        <rFont val="Arial"/>
        <family val="2"/>
      </rPr>
      <t>PCLK</t>
    </r>
    <r>
      <rPr>
        <sz val="14"/>
        <rFont val="Arial"/>
        <family val="2"/>
      </rPr>
      <t xml:space="preserve">) in the </t>
    </r>
    <r>
      <rPr>
        <sz val="14"/>
        <color indexed="8"/>
        <rFont val="Arial"/>
        <family val="2"/>
      </rPr>
      <t>Table-6.</t>
    </r>
  </si>
  <si>
    <t>Put values of TFT panel AC characteristics into yellow colored cells of S1D13781(WQVGA) sheet.</t>
  </si>
  <si>
    <t>●S1D13781 Panel Setting</t>
  </si>
  <si>
    <t>6. Enter the PLL setting of S1D13781 in the Table-6 (Yellow cells)</t>
  </si>
  <si>
    <t>DE polarity</t>
  </si>
  <si>
    <t>PCLK polarity</t>
  </si>
  <si>
    <t>|</t>
  </si>
  <si>
    <t>|____</t>
  </si>
  <si>
    <t>_____</t>
  </si>
  <si>
    <t>|____</t>
  </si>
  <si>
    <t>HND-4.3-480272EF</t>
  </si>
  <si>
    <r>
      <rPr>
        <b/>
        <sz val="14"/>
        <rFont val="Arial"/>
        <family val="2"/>
      </rPr>
      <t>Note1.</t>
    </r>
    <r>
      <rPr>
        <sz val="14"/>
        <rFont val="Arial"/>
        <family val="2"/>
      </rPr>
      <t xml:space="preserve"> Please refer to Section 4.5 "Panel Interface Pin Mapping" of S1D13781 specification.</t>
    </r>
  </si>
  <si>
    <r>
      <rPr>
        <b/>
        <sz val="14"/>
        <rFont val="Arial"/>
        <family val="2"/>
      </rPr>
      <t>Note5.</t>
    </r>
    <r>
      <rPr>
        <sz val="14"/>
        <rFont val="Arial"/>
        <family val="2"/>
      </rPr>
      <t xml:space="preserve"> The frequency of Input Clock to PLL should be in the range of red colored figures in the Table-6.</t>
    </r>
  </si>
  <si>
    <t xml:space="preserve"> This sheet is for the setting of TFT panel.</t>
  </si>
  <si>
    <t>Hz</t>
  </si>
  <si>
    <t>V Frequency</t>
  </si>
  <si>
    <t>line</t>
  </si>
  <si>
    <t>V Low Width</t>
  </si>
  <si>
    <t>V Period</t>
  </si>
  <si>
    <t>V Back Porch</t>
  </si>
  <si>
    <t>V Front Porch</t>
  </si>
  <si>
    <t>pclk</t>
  </si>
  <si>
    <t>H Low Width</t>
  </si>
  <si>
    <t>H Period (th)</t>
  </si>
  <si>
    <t>H Back Porch</t>
  </si>
  <si>
    <t>H Front Porch</t>
  </si>
  <si>
    <t>MHz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</si>
  <si>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</si>
  <si>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t>LINE</t>
  </si>
  <si>
    <t>PCLK</t>
  </si>
  <si>
    <t>-&gt;A</t>
  </si>
  <si>
    <t>Panel Clock(MHz)</t>
  </si>
  <si>
    <r>
      <rPr>
        <sz val="11"/>
        <rFont val="ＭＳ Ｐ明朝"/>
        <family val="1"/>
      </rPr>
      <t>以下は入力例です。</t>
    </r>
  </si>
  <si>
    <r>
      <rPr>
        <sz val="11"/>
        <rFont val="ＭＳ Ｐ明朝"/>
        <family val="1"/>
      </rPr>
      <t>最適なレジスタ設定を出力します。</t>
    </r>
  </si>
  <si>
    <r>
      <t>TFT</t>
    </r>
    <r>
      <rPr>
        <sz val="11"/>
        <rFont val="ＭＳ Ｐ明朝"/>
        <family val="1"/>
      </rPr>
      <t>パネルの</t>
    </r>
    <r>
      <rPr>
        <sz val="11"/>
        <rFont val="Arial"/>
        <family val="2"/>
      </rPr>
      <t>AC</t>
    </r>
    <r>
      <rPr>
        <sz val="11"/>
        <rFont val="ＭＳ Ｐ明朝"/>
        <family val="1"/>
      </rPr>
      <t>特性の数値を、下記のように</t>
    </r>
    <r>
      <rPr>
        <sz val="11"/>
        <rFont val="Arial"/>
        <family val="2"/>
      </rPr>
      <t>S1D13781(WQVGA)</t>
    </r>
    <r>
      <rPr>
        <sz val="11"/>
        <rFont val="ＭＳ Ｐ明朝"/>
        <family val="1"/>
      </rPr>
      <t>のシートの黄色のセルに入力してください。</t>
    </r>
  </si>
  <si>
    <r>
      <t xml:space="preserve"> </t>
    </r>
    <r>
      <rPr>
        <sz val="14"/>
        <rFont val="ＭＳ Ｐゴシック"/>
        <family val="3"/>
      </rPr>
      <t>このシートは、</t>
    </r>
    <r>
      <rPr>
        <sz val="14"/>
        <rFont val="Arial"/>
        <family val="2"/>
      </rPr>
      <t>TFT</t>
    </r>
    <r>
      <rPr>
        <sz val="14"/>
        <rFont val="ＭＳ Ｐゴシック"/>
        <family val="3"/>
      </rPr>
      <t>パネル設定用です。</t>
    </r>
  </si>
  <si>
    <r>
      <rPr>
        <sz val="16"/>
        <rFont val="ＭＳ Ｐ明朝"/>
        <family val="1"/>
      </rPr>
      <t>入力データ</t>
    </r>
  </si>
  <si>
    <r>
      <rPr>
        <sz val="16"/>
        <rFont val="ＭＳ Ｐ明朝"/>
        <family val="1"/>
      </rPr>
      <t>レジスター設定値</t>
    </r>
  </si>
  <si>
    <r>
      <rPr>
        <sz val="16"/>
        <rFont val="ＭＳ Ｐ明朝"/>
        <family val="1"/>
      </rPr>
      <t>周波数を合わせます</t>
    </r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</si>
  <si>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 xml:space="preserve">S1D13781 </t>
    </r>
    <r>
      <rPr>
        <sz val="16"/>
        <rFont val="ＭＳ Ｐ明朝"/>
        <family val="1"/>
      </rPr>
      <t>パネル設定</t>
    </r>
  </si>
  <si>
    <r>
      <t xml:space="preserve">1.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1</t>
    </r>
    <r>
      <rPr>
        <sz val="14"/>
        <rFont val="ＭＳ Ｐゴシック"/>
        <family val="3"/>
      </rPr>
      <t>にパネルサイズを設定してください（黄色のセル）。</t>
    </r>
  </si>
  <si>
    <r>
      <t xml:space="preserve">2.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にパネルデータのバス幅を設定してください（黄色のセル）。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</si>
  <si>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1.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パネル</t>
    </r>
    <r>
      <rPr>
        <sz val="14"/>
        <rFont val="Arial"/>
        <family val="2"/>
      </rPr>
      <t>I/F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Pin</t>
    </r>
    <r>
      <rPr>
        <sz val="14"/>
        <rFont val="ＭＳ Ｐ明朝"/>
        <family val="1"/>
      </rPr>
      <t>配置は仕様書の</t>
    </r>
    <r>
      <rPr>
        <sz val="14"/>
        <rFont val="Arial"/>
        <family val="2"/>
      </rPr>
      <t>4.5</t>
    </r>
    <r>
      <rPr>
        <sz val="14"/>
        <rFont val="ＭＳ Ｐ明朝"/>
        <family val="1"/>
      </rPr>
      <t>項</t>
    </r>
    <r>
      <rPr>
        <sz val="14"/>
        <rFont val="Arial"/>
        <family val="2"/>
      </rPr>
      <t xml:space="preserve"> "Panel Interface Pin Mapping"</t>
    </r>
    <r>
      <rPr>
        <sz val="14"/>
        <rFont val="ＭＳ Ｐ明朝"/>
        <family val="1"/>
      </rPr>
      <t>を参照してください。</t>
    </r>
  </si>
  <si>
    <r>
      <t xml:space="preserve">3.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に入力画像の</t>
    </r>
    <r>
      <rPr>
        <sz val="14"/>
        <rFont val="Arial"/>
        <family val="2"/>
      </rPr>
      <t>Color Depth</t>
    </r>
    <r>
      <rPr>
        <sz val="14"/>
        <rFont val="ＭＳ Ｐゴシック"/>
        <family val="3"/>
      </rPr>
      <t>を入力してください（黄色のセル）。</t>
    </r>
  </si>
  <si>
    <r>
      <t xml:space="preserve">4.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にご使用されるパネル仕様を入力してください（黄色のセル）。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</si>
  <si>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2.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Front Porch,Back Porch</t>
    </r>
    <r>
      <rPr>
        <sz val="14"/>
        <rFont val="ＭＳ Ｐ明朝"/>
        <family val="1"/>
      </rPr>
      <t>は</t>
    </r>
    <r>
      <rPr>
        <sz val="14"/>
        <rFont val="Arial"/>
        <family val="2"/>
      </rPr>
      <t>Blanking</t>
    </r>
    <r>
      <rPr>
        <sz val="14"/>
        <rFont val="ＭＳ Ｐ明朝"/>
        <family val="1"/>
      </rPr>
      <t>と記述されているものがあります。</t>
    </r>
  </si>
  <si>
    <r>
      <rPr>
        <sz val="14"/>
        <rFont val="ＭＳ Ｐ明朝"/>
        <family val="1"/>
      </rPr>
      <t>その場合は</t>
    </r>
    <r>
      <rPr>
        <sz val="14"/>
        <rFont val="Arial"/>
        <family val="2"/>
      </rPr>
      <t>(Front Porch + Back Porch = Blanking Period)</t>
    </r>
    <r>
      <rPr>
        <sz val="14"/>
        <rFont val="ＭＳ Ｐ明朝"/>
        <family val="1"/>
      </rPr>
      <t>となるように設定してください。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</si>
  <si>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.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Low Width</t>
    </r>
    <r>
      <rPr>
        <sz val="14"/>
        <rFont val="ＭＳ Ｐ明朝"/>
        <family val="1"/>
      </rPr>
      <t>を使用しないパネルがあります。</t>
    </r>
  </si>
  <si>
    <r>
      <rPr>
        <sz val="14"/>
        <rFont val="ＭＳ Ｐゴシック"/>
        <family val="3"/>
      </rPr>
      <t>その場合は</t>
    </r>
    <r>
      <rPr>
        <sz val="14"/>
        <rFont val="Arial"/>
        <family val="2"/>
      </rPr>
      <t>H=0,V=0</t>
    </r>
    <r>
      <rPr>
        <sz val="14"/>
        <rFont val="ＭＳ Ｐゴシック"/>
        <family val="3"/>
      </rPr>
      <t>を入力してください。</t>
    </r>
  </si>
  <si>
    <r>
      <rPr>
        <b/>
        <sz val="14"/>
        <rFont val="ＭＳ Ｐゴシック"/>
        <family val="3"/>
      </rPr>
      <t>注</t>
    </r>
    <r>
      <rPr>
        <b/>
        <sz val="14"/>
        <rFont val="Arial"/>
        <family val="2"/>
      </rPr>
      <t>4</t>
    </r>
    <r>
      <rPr>
        <sz val="14"/>
        <rFont val="Arial"/>
        <family val="2"/>
      </rPr>
      <t>. PCLK, DE, HS, VS</t>
    </r>
    <r>
      <rPr>
        <sz val="14"/>
        <rFont val="ＭＳ Ｐゴシック"/>
        <family val="3"/>
      </rPr>
      <t>の極性についてはご使用されるパネルの</t>
    </r>
    <r>
      <rPr>
        <sz val="14"/>
        <rFont val="Arial"/>
        <family val="2"/>
      </rPr>
      <t>AC</t>
    </r>
    <r>
      <rPr>
        <sz val="14"/>
        <rFont val="ＭＳ Ｐゴシック"/>
        <family val="3"/>
      </rPr>
      <t>規格をご参照ください。</t>
    </r>
  </si>
  <si>
    <r>
      <t xml:space="preserve">5.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に入力クロックを設定してください（黄色のセル）。</t>
    </r>
  </si>
  <si>
    <r>
      <t xml:space="preserve">6.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に</t>
    </r>
    <r>
      <rPr>
        <sz val="14"/>
        <rFont val="Arial"/>
        <family val="2"/>
      </rPr>
      <t>S1D13L01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PLL</t>
    </r>
    <r>
      <rPr>
        <sz val="14"/>
        <rFont val="ＭＳ Ｐ明朝"/>
        <family val="1"/>
      </rPr>
      <t>を設定してください（黄色のセル）。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</si>
  <si>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5.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の赤文字で記された数値の範囲内で設定してください。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</si>
  <si>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6.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のパネル周波数</t>
    </r>
    <r>
      <rPr>
        <sz val="14"/>
        <rFont val="Arial"/>
        <family val="2"/>
      </rPr>
      <t>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</t>
    </r>
    <r>
      <rPr>
        <sz val="14"/>
        <rFont val="ＭＳ Ｐ明朝"/>
        <family val="1"/>
      </rPr>
      <t>と表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の</t>
    </r>
    <r>
      <rPr>
        <b/>
        <sz val="14"/>
        <rFont val="Arial"/>
        <family val="2"/>
      </rPr>
      <t>PCLK</t>
    </r>
    <r>
      <rPr>
        <sz val="14"/>
        <rFont val="ＭＳ Ｐ明朝"/>
        <family val="1"/>
      </rPr>
      <t>の値は合うように設定してください。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</si>
  <si>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1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</si>
  <si>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2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</si>
  <si>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3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</si>
  <si>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4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</si>
  <si>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5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</si>
  <si>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6</t>
    </r>
  </si>
  <si>
    <t>レジスタ設定のシーケンス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</si>
</sst>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"/>
    <numFmt numFmtId="189" formatCode="[$€-2]\ #,##0.00_);[Red]\([$€-2]\ #,##0.00\)"/>
    <numFmt numFmtId="190" formatCode="0_ "/>
    <numFmt numFmtId="191" formatCode="0.0_ "/>
    <numFmt numFmtId="192" formatCode="0.000_ "/>
    <numFmt numFmtId="193" formatCode="0.0000_ "/>
    <numFmt numFmtId="194" formatCode="0.00000_ "/>
    <numFmt numFmtId="195" formatCode="0.000000_ "/>
    <numFmt numFmtId="196" formatCode="0.0000000_ "/>
    <numFmt numFmtId="197" formatCode="0.00000000_ "/>
    <numFmt numFmtId="198" formatCode="#,##0_ "/>
    <numFmt numFmtId="199" formatCode="[&lt;=999]000;[&lt;=9999]000\-00;000\-0000"/>
  </numFmts>
  <fonts count="76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0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Arial"/>
      <family val="2"/>
    </font>
    <font>
      <sz val="12"/>
      <color rgb="FF222222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0">
      <alignment vertical="center"/>
      <protection/>
    </xf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8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8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8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12" fillId="34" borderId="12" xfId="0" applyFont="1" applyFill="1" applyBorder="1" applyAlignment="1" quotePrefix="1">
      <alignment/>
    </xf>
    <xf numFmtId="0" fontId="6" fillId="0" borderId="19" xfId="0" applyFont="1" applyBorder="1" applyAlignment="1">
      <alignment/>
    </xf>
    <xf numFmtId="184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33" borderId="12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8" fillId="33" borderId="12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6" fillId="33" borderId="22" xfId="0" applyFont="1" applyFill="1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" fillId="33" borderId="25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8" fillId="35" borderId="26" xfId="0" applyFont="1" applyFill="1" applyBorder="1" applyAlignment="1" applyProtection="1">
      <alignment/>
      <protection/>
    </xf>
    <xf numFmtId="0" fontId="7" fillId="34" borderId="2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9" fillId="0" borderId="0" xfId="0" applyFont="1" applyAlignment="1" applyProtection="1">
      <alignment horizontal="left" vertical="center" indent="1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12" fillId="34" borderId="30" xfId="0" applyFont="1" applyFill="1" applyBorder="1" applyAlignment="1" applyProtection="1" quotePrefix="1">
      <alignment/>
      <protection/>
    </xf>
    <xf numFmtId="0" fontId="12" fillId="0" borderId="0" xfId="0" applyFont="1" applyBorder="1" applyAlignment="1" applyProtection="1" quotePrefix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8" fillId="0" borderId="3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8" fillId="0" borderId="30" xfId="0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71" fillId="0" borderId="33" xfId="0" applyFont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20" fontId="6" fillId="0" borderId="34" xfId="0" applyNumberFormat="1" applyFont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184" fontId="6" fillId="0" borderId="33" xfId="0" applyNumberFormat="1" applyFont="1" applyBorder="1" applyAlignment="1" applyProtection="1">
      <alignment/>
      <protection/>
    </xf>
    <xf numFmtId="0" fontId="73" fillId="34" borderId="30" xfId="0" applyFont="1" applyFill="1" applyBorder="1" applyAlignment="1" applyProtection="1">
      <alignment horizontal="left"/>
      <protection/>
    </xf>
    <xf numFmtId="14" fontId="70" fillId="0" borderId="0" xfId="0" applyNumberFormat="1" applyFont="1" applyFill="1" applyBorder="1" applyAlignment="1" applyProtection="1" quotePrefix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39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0" fontId="16" fillId="0" borderId="3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6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190" fontId="6" fillId="0" borderId="0" xfId="0" applyNumberFormat="1" applyFont="1" applyFill="1" applyBorder="1" applyAlignment="1" applyProtection="1">
      <alignment horizontal="right"/>
      <protection/>
    </xf>
    <xf numFmtId="190" fontId="6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right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 quotePrefix="1">
      <alignment horizontal="lef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Alignment="1" applyProtection="1">
      <alignment horizontal="left"/>
      <protection/>
    </xf>
    <xf numFmtId="0" fontId="68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2" fillId="0" borderId="32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38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12" fillId="0" borderId="36" xfId="0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37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35" borderId="27" xfId="0" applyFont="1" applyFill="1" applyBorder="1" applyAlignment="1" applyProtection="1">
      <alignment/>
      <protection locked="0"/>
    </xf>
    <xf numFmtId="0" fontId="12" fillId="0" borderId="31" xfId="0" applyFont="1" applyBorder="1" applyAlignment="1" applyProtection="1">
      <alignment/>
      <protection locked="0"/>
    </xf>
    <xf numFmtId="0" fontId="12" fillId="0" borderId="30" xfId="0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70" fillId="33" borderId="30" xfId="0" applyFont="1" applyFill="1" applyBorder="1" applyAlignment="1" applyProtection="1">
      <alignment horizontal="left"/>
      <protection/>
    </xf>
    <xf numFmtId="0" fontId="70" fillId="33" borderId="27" xfId="0" applyFont="1" applyFill="1" applyBorder="1" applyAlignment="1" applyProtection="1">
      <alignment/>
      <protection/>
    </xf>
    <xf numFmtId="0" fontId="70" fillId="13" borderId="27" xfId="0" applyFont="1" applyFill="1" applyBorder="1" applyAlignment="1" applyProtection="1">
      <alignment horizontal="right"/>
      <protection/>
    </xf>
    <xf numFmtId="0" fontId="70" fillId="13" borderId="27" xfId="0" applyFont="1" applyFill="1" applyBorder="1" applyAlignment="1" applyProtection="1">
      <alignment/>
      <protection/>
    </xf>
    <xf numFmtId="0" fontId="70" fillId="17" borderId="27" xfId="0" applyFont="1" applyFill="1" applyBorder="1" applyAlignment="1" applyProtection="1">
      <alignment/>
      <protection/>
    </xf>
    <xf numFmtId="0" fontId="70" fillId="36" borderId="27" xfId="0" applyFont="1" applyFill="1" applyBorder="1" applyAlignment="1" applyProtection="1">
      <alignment/>
      <protection/>
    </xf>
    <xf numFmtId="0" fontId="70" fillId="37" borderId="0" xfId="0" applyFont="1" applyFill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70" fillId="38" borderId="0" xfId="0" applyFont="1" applyFill="1" applyAlignment="1" applyProtection="1">
      <alignment/>
      <protection/>
    </xf>
    <xf numFmtId="0" fontId="70" fillId="36" borderId="29" xfId="0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 locked="0"/>
    </xf>
    <xf numFmtId="0" fontId="7" fillId="34" borderId="27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5" borderId="26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68" fillId="0" borderId="29" xfId="0" applyFont="1" applyBorder="1" applyAlignment="1" applyProtection="1">
      <alignment horizontal="right"/>
      <protection/>
    </xf>
    <xf numFmtId="0" fontId="68" fillId="0" borderId="31" xfId="0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right"/>
      <protection/>
    </xf>
    <xf numFmtId="0" fontId="12" fillId="34" borderId="33" xfId="0" applyFont="1" applyFill="1" applyBorder="1" applyAlignment="1" applyProtection="1">
      <alignment horizontal="left"/>
      <protection/>
    </xf>
    <xf numFmtId="0" fontId="6" fillId="34" borderId="29" xfId="0" applyFont="1" applyFill="1" applyBorder="1" applyAlignment="1" applyProtection="1">
      <alignment horizontal="right"/>
      <protection/>
    </xf>
    <xf numFmtId="0" fontId="6" fillId="34" borderId="31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4" fontId="12" fillId="0" borderId="3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70" fillId="35" borderId="27" xfId="0" applyFont="1" applyFill="1" applyBorder="1" applyAlignment="1" applyProtection="1" quotePrefix="1">
      <alignment horizontal="center"/>
      <protection/>
    </xf>
    <xf numFmtId="0" fontId="75" fillId="0" borderId="27" xfId="0" applyFont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70" fillId="35" borderId="27" xfId="0" applyFont="1" applyFill="1" applyBorder="1" applyAlignment="1" applyProtection="1">
      <alignment horizontal="center"/>
      <protection/>
    </xf>
    <xf numFmtId="49" fontId="70" fillId="35" borderId="27" xfId="0" applyNumberFormat="1" applyFont="1" applyFill="1" applyBorder="1" applyAlignment="1" applyProtection="1" quotePrefix="1">
      <alignment horizontal="center"/>
      <protection/>
    </xf>
    <xf numFmtId="49" fontId="75" fillId="0" borderId="27" xfId="0" applyNumberFormat="1" applyFont="1" applyBorder="1" applyAlignment="1" applyProtection="1">
      <alignment horizontal="center"/>
      <protection/>
    </xf>
    <xf numFmtId="0" fontId="75" fillId="0" borderId="29" xfId="0" applyFont="1" applyBorder="1" applyAlignment="1" applyProtection="1">
      <alignment horizontal="center"/>
      <protection/>
    </xf>
    <xf numFmtId="0" fontId="70" fillId="35" borderId="26" xfId="0" applyFont="1" applyFill="1" applyBorder="1" applyAlignment="1" applyProtection="1" quotePrefix="1">
      <alignment horizontal="center"/>
      <protection/>
    </xf>
    <xf numFmtId="0" fontId="75" fillId="0" borderId="26" xfId="0" applyFont="1" applyBorder="1" applyAlignment="1" applyProtection="1">
      <alignment horizontal="center"/>
      <protection/>
    </xf>
    <xf numFmtId="0" fontId="70" fillId="37" borderId="27" xfId="0" applyFont="1" applyFill="1" applyBorder="1" applyAlignment="1" applyProtection="1">
      <alignment horizontal="center"/>
      <protection/>
    </xf>
    <xf numFmtId="0" fontId="70" fillId="38" borderId="2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 quotePrefix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499110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24275" y="28670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33800" y="34290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771900" y="42481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33800" y="363855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676650" y="305752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14750" y="327660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743325" y="442912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33800" y="4019550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14750" y="382905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1" name="テキスト ボックス 13"/>
        <xdr:cNvSpPr txBox="1">
          <a:spLocks noChangeArrowheads="1"/>
        </xdr:cNvSpPr>
      </xdr:nvSpPr>
      <xdr:spPr>
        <a:xfrm>
          <a:off x="209550" y="866775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 editAs="oneCell">
    <xdr:from>
      <xdr:col>1</xdr:col>
      <xdr:colOff>19050</xdr:colOff>
      <xdr:row>43</xdr:row>
      <xdr:rowOff>19050</xdr:rowOff>
    </xdr:from>
    <xdr:to>
      <xdr:col>7</xdr:col>
      <xdr:colOff>638175</xdr:colOff>
      <xdr:row>72</xdr:row>
      <xdr:rowOff>114300</xdr:rowOff>
    </xdr:to>
    <xdr:pic>
      <xdr:nvPicPr>
        <xdr:cNvPr id="12" name="図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115300"/>
          <a:ext cx="4733925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38</xdr:row>
      <xdr:rowOff>28575</xdr:rowOff>
    </xdr:from>
    <xdr:ext cx="3381375" cy="809625"/>
    <xdr:sp>
      <xdr:nvSpPr>
        <xdr:cNvPr id="13" name="テキスト ボックス 24"/>
        <xdr:cNvSpPr txBox="1">
          <a:spLocks noChangeArrowheads="1"/>
        </xdr:cNvSpPr>
      </xdr:nvSpPr>
      <xdr:spPr>
        <a:xfrm>
          <a:off x="295275" y="7029450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48</xdr:row>
      <xdr:rowOff>85725</xdr:rowOff>
    </xdr:from>
    <xdr:to>
      <xdr:col>12</xdr:col>
      <xdr:colOff>209550</xdr:colOff>
      <xdr:row>50</xdr:row>
      <xdr:rowOff>19050</xdr:rowOff>
    </xdr:to>
    <xdr:sp>
      <xdr:nvSpPr>
        <xdr:cNvPr id="14" name="直線矢印コネクタ 25"/>
        <xdr:cNvSpPr>
          <a:spLocks/>
        </xdr:cNvSpPr>
      </xdr:nvSpPr>
      <xdr:spPr>
        <a:xfrm flipV="1">
          <a:off x="3333750" y="9096375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51</xdr:row>
      <xdr:rowOff>104775</xdr:rowOff>
    </xdr:from>
    <xdr:to>
      <xdr:col>12</xdr:col>
      <xdr:colOff>123825</xdr:colOff>
      <xdr:row>55</xdr:row>
      <xdr:rowOff>76200</xdr:rowOff>
    </xdr:to>
    <xdr:sp>
      <xdr:nvSpPr>
        <xdr:cNvPr id="15" name="直線矢印コネクタ 26"/>
        <xdr:cNvSpPr>
          <a:spLocks/>
        </xdr:cNvSpPr>
      </xdr:nvSpPr>
      <xdr:spPr>
        <a:xfrm>
          <a:off x="3371850" y="9686925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53</xdr:row>
      <xdr:rowOff>85725</xdr:rowOff>
    </xdr:from>
    <xdr:to>
      <xdr:col>12</xdr:col>
      <xdr:colOff>76200</xdr:colOff>
      <xdr:row>54</xdr:row>
      <xdr:rowOff>66675</xdr:rowOff>
    </xdr:to>
    <xdr:sp>
      <xdr:nvSpPr>
        <xdr:cNvPr id="16" name="直線矢印コネクタ 27"/>
        <xdr:cNvSpPr>
          <a:spLocks/>
        </xdr:cNvSpPr>
      </xdr:nvSpPr>
      <xdr:spPr>
        <a:xfrm flipV="1">
          <a:off x="3409950" y="10048875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54</xdr:row>
      <xdr:rowOff>57150</xdr:rowOff>
    </xdr:from>
    <xdr:to>
      <xdr:col>12</xdr:col>
      <xdr:colOff>104775</xdr:colOff>
      <xdr:row>54</xdr:row>
      <xdr:rowOff>104775</xdr:rowOff>
    </xdr:to>
    <xdr:sp>
      <xdr:nvSpPr>
        <xdr:cNvPr id="17" name="直線矢印コネクタ 28"/>
        <xdr:cNvSpPr>
          <a:spLocks/>
        </xdr:cNvSpPr>
      </xdr:nvSpPr>
      <xdr:spPr>
        <a:xfrm>
          <a:off x="3381375" y="1021080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49</xdr:row>
      <xdr:rowOff>66675</xdr:rowOff>
    </xdr:from>
    <xdr:to>
      <xdr:col>12</xdr:col>
      <xdr:colOff>76200</xdr:colOff>
      <xdr:row>58</xdr:row>
      <xdr:rowOff>85725</xdr:rowOff>
    </xdr:to>
    <xdr:sp>
      <xdr:nvSpPr>
        <xdr:cNvPr id="18" name="直線矢印コネクタ 29"/>
        <xdr:cNvSpPr>
          <a:spLocks/>
        </xdr:cNvSpPr>
      </xdr:nvSpPr>
      <xdr:spPr>
        <a:xfrm flipV="1">
          <a:off x="3419475" y="9267825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50</xdr:row>
      <xdr:rowOff>85725</xdr:rowOff>
    </xdr:from>
    <xdr:to>
      <xdr:col>12</xdr:col>
      <xdr:colOff>104775</xdr:colOff>
      <xdr:row>58</xdr:row>
      <xdr:rowOff>104775</xdr:rowOff>
    </xdr:to>
    <xdr:sp>
      <xdr:nvSpPr>
        <xdr:cNvPr id="19" name="直線矢印コネクタ 30"/>
        <xdr:cNvSpPr>
          <a:spLocks/>
        </xdr:cNvSpPr>
      </xdr:nvSpPr>
      <xdr:spPr>
        <a:xfrm flipV="1">
          <a:off x="3419475" y="9477375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51</xdr:row>
      <xdr:rowOff>114300</xdr:rowOff>
    </xdr:from>
    <xdr:to>
      <xdr:col>12</xdr:col>
      <xdr:colOff>57150</xdr:colOff>
      <xdr:row>55</xdr:row>
      <xdr:rowOff>142875</xdr:rowOff>
    </xdr:to>
    <xdr:sp>
      <xdr:nvSpPr>
        <xdr:cNvPr id="20" name="直線矢印コネクタ 31"/>
        <xdr:cNvSpPr>
          <a:spLocks/>
        </xdr:cNvSpPr>
      </xdr:nvSpPr>
      <xdr:spPr>
        <a:xfrm flipV="1">
          <a:off x="3419475" y="9696450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41</xdr:row>
      <xdr:rowOff>76200</xdr:rowOff>
    </xdr:from>
    <xdr:ext cx="180975" cy="266700"/>
    <xdr:sp fLocksText="0">
      <xdr:nvSpPr>
        <xdr:cNvPr id="21" name="テキスト ボックス 32"/>
        <xdr:cNvSpPr txBox="1">
          <a:spLocks noChangeArrowheads="1"/>
        </xdr:cNvSpPr>
      </xdr:nvSpPr>
      <xdr:spPr>
        <a:xfrm>
          <a:off x="6572250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41</xdr:row>
      <xdr:rowOff>180975</xdr:rowOff>
    </xdr:from>
    <xdr:ext cx="4105275" cy="781050"/>
    <xdr:sp>
      <xdr:nvSpPr>
        <xdr:cNvPr id="22" name="テキスト ボックス 33"/>
        <xdr:cNvSpPr txBox="1">
          <a:spLocks noChangeArrowheads="1"/>
        </xdr:cNvSpPr>
      </xdr:nvSpPr>
      <xdr:spPr>
        <a:xfrm>
          <a:off x="2705100" y="7820025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51</xdr:row>
      <xdr:rowOff>9525</xdr:rowOff>
    </xdr:from>
    <xdr:to>
      <xdr:col>2</xdr:col>
      <xdr:colOff>1038225</xdr:colOff>
      <xdr:row>85</xdr:row>
      <xdr:rowOff>161925</xdr:rowOff>
    </xdr:to>
    <xdr:sp>
      <xdr:nvSpPr>
        <xdr:cNvPr id="1" name="直線矢印コネクタ 1"/>
        <xdr:cNvSpPr>
          <a:spLocks/>
        </xdr:cNvSpPr>
      </xdr:nvSpPr>
      <xdr:spPr>
        <a:xfrm>
          <a:off x="3305175" y="10458450"/>
          <a:ext cx="0" cy="6734175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499110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24275" y="28670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33800" y="34290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771900" y="42481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33800" y="363855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676650" y="305752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14750" y="327660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743325" y="442912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33800" y="4019550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14750" y="382905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1" name="テキスト ボックス 11"/>
        <xdr:cNvSpPr txBox="1">
          <a:spLocks noChangeArrowheads="1"/>
        </xdr:cNvSpPr>
      </xdr:nvSpPr>
      <xdr:spPr>
        <a:xfrm>
          <a:off x="209550" y="866775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 editAs="oneCell">
    <xdr:from>
      <xdr:col>1</xdr:col>
      <xdr:colOff>19050</xdr:colOff>
      <xdr:row>43</xdr:row>
      <xdr:rowOff>19050</xdr:rowOff>
    </xdr:from>
    <xdr:to>
      <xdr:col>7</xdr:col>
      <xdr:colOff>638175</xdr:colOff>
      <xdr:row>72</xdr:row>
      <xdr:rowOff>114300</xdr:rowOff>
    </xdr:to>
    <xdr:pic>
      <xdr:nvPicPr>
        <xdr:cNvPr id="12" name="図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115300"/>
          <a:ext cx="4733925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38</xdr:row>
      <xdr:rowOff>28575</xdr:rowOff>
    </xdr:from>
    <xdr:ext cx="3381375" cy="809625"/>
    <xdr:sp>
      <xdr:nvSpPr>
        <xdr:cNvPr id="13" name="テキスト ボックス 13"/>
        <xdr:cNvSpPr txBox="1">
          <a:spLocks noChangeArrowheads="1"/>
        </xdr:cNvSpPr>
      </xdr:nvSpPr>
      <xdr:spPr>
        <a:xfrm>
          <a:off x="295275" y="7029450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48</xdr:row>
      <xdr:rowOff>85725</xdr:rowOff>
    </xdr:from>
    <xdr:to>
      <xdr:col>12</xdr:col>
      <xdr:colOff>209550</xdr:colOff>
      <xdr:row>50</xdr:row>
      <xdr:rowOff>19050</xdr:rowOff>
    </xdr:to>
    <xdr:sp>
      <xdr:nvSpPr>
        <xdr:cNvPr id="14" name="直線矢印コネクタ 14"/>
        <xdr:cNvSpPr>
          <a:spLocks/>
        </xdr:cNvSpPr>
      </xdr:nvSpPr>
      <xdr:spPr>
        <a:xfrm flipV="1">
          <a:off x="3333750" y="9096375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51</xdr:row>
      <xdr:rowOff>104775</xdr:rowOff>
    </xdr:from>
    <xdr:to>
      <xdr:col>12</xdr:col>
      <xdr:colOff>123825</xdr:colOff>
      <xdr:row>55</xdr:row>
      <xdr:rowOff>76200</xdr:rowOff>
    </xdr:to>
    <xdr:sp>
      <xdr:nvSpPr>
        <xdr:cNvPr id="15" name="直線矢印コネクタ 15"/>
        <xdr:cNvSpPr>
          <a:spLocks/>
        </xdr:cNvSpPr>
      </xdr:nvSpPr>
      <xdr:spPr>
        <a:xfrm>
          <a:off x="3371850" y="9686925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53</xdr:row>
      <xdr:rowOff>85725</xdr:rowOff>
    </xdr:from>
    <xdr:to>
      <xdr:col>12</xdr:col>
      <xdr:colOff>76200</xdr:colOff>
      <xdr:row>54</xdr:row>
      <xdr:rowOff>66675</xdr:rowOff>
    </xdr:to>
    <xdr:sp>
      <xdr:nvSpPr>
        <xdr:cNvPr id="16" name="直線矢印コネクタ 16"/>
        <xdr:cNvSpPr>
          <a:spLocks/>
        </xdr:cNvSpPr>
      </xdr:nvSpPr>
      <xdr:spPr>
        <a:xfrm flipV="1">
          <a:off x="3409950" y="10048875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54</xdr:row>
      <xdr:rowOff>57150</xdr:rowOff>
    </xdr:from>
    <xdr:to>
      <xdr:col>12</xdr:col>
      <xdr:colOff>104775</xdr:colOff>
      <xdr:row>54</xdr:row>
      <xdr:rowOff>104775</xdr:rowOff>
    </xdr:to>
    <xdr:sp>
      <xdr:nvSpPr>
        <xdr:cNvPr id="17" name="直線矢印コネクタ 17"/>
        <xdr:cNvSpPr>
          <a:spLocks/>
        </xdr:cNvSpPr>
      </xdr:nvSpPr>
      <xdr:spPr>
        <a:xfrm>
          <a:off x="3381375" y="1021080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49</xdr:row>
      <xdr:rowOff>66675</xdr:rowOff>
    </xdr:from>
    <xdr:to>
      <xdr:col>12</xdr:col>
      <xdr:colOff>76200</xdr:colOff>
      <xdr:row>58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419475" y="9267825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50</xdr:row>
      <xdr:rowOff>85725</xdr:rowOff>
    </xdr:from>
    <xdr:to>
      <xdr:col>12</xdr:col>
      <xdr:colOff>104775</xdr:colOff>
      <xdr:row>58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419475" y="9477375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51</xdr:row>
      <xdr:rowOff>114300</xdr:rowOff>
    </xdr:from>
    <xdr:to>
      <xdr:col>12</xdr:col>
      <xdr:colOff>57150</xdr:colOff>
      <xdr:row>55</xdr:row>
      <xdr:rowOff>142875</xdr:rowOff>
    </xdr:to>
    <xdr:sp>
      <xdr:nvSpPr>
        <xdr:cNvPr id="20" name="直線矢印コネクタ 20"/>
        <xdr:cNvSpPr>
          <a:spLocks/>
        </xdr:cNvSpPr>
      </xdr:nvSpPr>
      <xdr:spPr>
        <a:xfrm flipV="1">
          <a:off x="3419475" y="9696450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41</xdr:row>
      <xdr:rowOff>76200</xdr:rowOff>
    </xdr:from>
    <xdr:ext cx="180975" cy="266700"/>
    <xdr:sp fLocksText="0">
      <xdr:nvSpPr>
        <xdr:cNvPr id="21" name="テキスト ボックス 21"/>
        <xdr:cNvSpPr txBox="1">
          <a:spLocks noChangeArrowheads="1"/>
        </xdr:cNvSpPr>
      </xdr:nvSpPr>
      <xdr:spPr>
        <a:xfrm>
          <a:off x="6572250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41</xdr:row>
      <xdr:rowOff>180975</xdr:rowOff>
    </xdr:from>
    <xdr:ext cx="4105275" cy="781050"/>
    <xdr:sp>
      <xdr:nvSpPr>
        <xdr:cNvPr id="22" name="テキスト ボックス 22"/>
        <xdr:cNvSpPr txBox="1">
          <a:spLocks noChangeArrowheads="1"/>
        </xdr:cNvSpPr>
      </xdr:nvSpPr>
      <xdr:spPr>
        <a:xfrm>
          <a:off x="2705100" y="7820025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51</xdr:row>
      <xdr:rowOff>9525</xdr:rowOff>
    </xdr:from>
    <xdr:to>
      <xdr:col>2</xdr:col>
      <xdr:colOff>1038225</xdr:colOff>
      <xdr:row>85</xdr:row>
      <xdr:rowOff>161925</xdr:rowOff>
    </xdr:to>
    <xdr:sp>
      <xdr:nvSpPr>
        <xdr:cNvPr id="1" name="直線矢印コネクタ 1"/>
        <xdr:cNvSpPr>
          <a:spLocks/>
        </xdr:cNvSpPr>
      </xdr:nvSpPr>
      <xdr:spPr>
        <a:xfrm>
          <a:off x="3305175" y="10706100"/>
          <a:ext cx="0" cy="6734175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8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2.25390625" style="1" customWidth="1"/>
    <col min="2" max="11" width="9.00390625" style="1" customWidth="1"/>
    <col min="12" max="12" width="18.125" style="1" customWidth="1"/>
    <col min="13" max="16384" width="9.00390625" style="1" customWidth="1"/>
  </cols>
  <sheetData>
    <row r="2" spans="2:11" ht="15.75">
      <c r="B2" s="19" t="s">
        <v>158</v>
      </c>
      <c r="K2"/>
    </row>
    <row r="3" spans="2:11" ht="15.75">
      <c r="B3" s="1" t="s">
        <v>145</v>
      </c>
      <c r="K3"/>
    </row>
    <row r="4" spans="2:11" ht="15.75">
      <c r="B4" s="19" t="s">
        <v>144</v>
      </c>
      <c r="K4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3" t="s">
        <v>111</v>
      </c>
      <c r="M16" s="5">
        <v>9</v>
      </c>
      <c r="N16" s="12" t="s">
        <v>26</v>
      </c>
    </row>
    <row r="17" spans="12:14" ht="15" thickBot="1">
      <c r="L17" s="4" t="s">
        <v>5</v>
      </c>
      <c r="M17" s="5">
        <v>2</v>
      </c>
      <c r="N17" s="6" t="s">
        <v>112</v>
      </c>
    </row>
    <row r="18" spans="12:14" ht="15" thickBot="1">
      <c r="L18" s="7" t="s">
        <v>4</v>
      </c>
      <c r="M18" s="5">
        <v>2</v>
      </c>
      <c r="N18" s="8" t="s">
        <v>17</v>
      </c>
    </row>
    <row r="19" spans="12:14" ht="15" thickBot="1">
      <c r="L19" s="7" t="s">
        <v>113</v>
      </c>
      <c r="M19" s="5">
        <v>525</v>
      </c>
      <c r="N19" s="8" t="s">
        <v>17</v>
      </c>
    </row>
    <row r="20" spans="12:14" ht="15" thickBot="1">
      <c r="L20" s="9" t="s">
        <v>14</v>
      </c>
      <c r="M20" s="5">
        <v>41</v>
      </c>
      <c r="N20" s="10" t="s">
        <v>114</v>
      </c>
    </row>
    <row r="21" spans="12:14" ht="15" thickBot="1">
      <c r="L21" s="4" t="s">
        <v>6</v>
      </c>
      <c r="M21" s="5">
        <v>2</v>
      </c>
      <c r="N21" s="6" t="s">
        <v>115</v>
      </c>
    </row>
    <row r="22" spans="12:14" ht="15" thickBot="1">
      <c r="L22" s="7" t="s">
        <v>116</v>
      </c>
      <c r="M22" s="5">
        <v>2</v>
      </c>
      <c r="N22" s="8" t="s">
        <v>115</v>
      </c>
    </row>
    <row r="23" spans="12:14" ht="15" thickBot="1">
      <c r="L23" s="7" t="s">
        <v>117</v>
      </c>
      <c r="M23" s="5">
        <v>286</v>
      </c>
      <c r="N23" s="8" t="s">
        <v>115</v>
      </c>
    </row>
    <row r="24" spans="12:14" ht="15" thickBot="1">
      <c r="L24" s="11" t="s">
        <v>118</v>
      </c>
      <c r="M24" s="5">
        <v>10</v>
      </c>
      <c r="N24" s="8" t="s">
        <v>115</v>
      </c>
    </row>
    <row r="25" spans="12:14" ht="15" thickBot="1">
      <c r="L25" s="13" t="s">
        <v>119</v>
      </c>
      <c r="M25" s="14">
        <f>1/(M19*M23*1/(M16*1000000))</f>
        <v>59.94005994005993</v>
      </c>
      <c r="N25" s="15" t="s">
        <v>120</v>
      </c>
    </row>
    <row r="26" ht="14.25"/>
    <row r="27" ht="14.25"/>
    <row r="28" ht="14.25"/>
    <row r="29" ht="14.25"/>
    <row r="30" ht="14.25"/>
    <row r="31" ht="14.25"/>
    <row r="32" ht="14.25"/>
    <row r="33" ht="14.25"/>
    <row r="39" ht="18">
      <c r="K39" s="2"/>
    </row>
    <row r="40" ht="18">
      <c r="K40" s="2"/>
    </row>
    <row r="41" ht="14.25"/>
    <row r="42" ht="18">
      <c r="G42" s="2"/>
    </row>
    <row r="43" ht="18">
      <c r="G43" s="2"/>
    </row>
    <row r="44" ht="14.25"/>
    <row r="45" ht="14.25"/>
    <row r="46" ht="14.25"/>
    <row r="47" ht="14.25"/>
    <row r="48" ht="15" thickBot="1"/>
    <row r="49" spans="12:14" ht="15" thickBot="1">
      <c r="L49" s="3" t="s">
        <v>143</v>
      </c>
      <c r="M49" s="5">
        <v>9</v>
      </c>
      <c r="N49" s="21" t="s">
        <v>130</v>
      </c>
    </row>
    <row r="50" spans="12:14" ht="15" thickBot="1">
      <c r="L50" s="4" t="s">
        <v>121</v>
      </c>
      <c r="M50" s="5">
        <v>22</v>
      </c>
      <c r="N50" s="22" t="s">
        <v>131</v>
      </c>
    </row>
    <row r="51" spans="12:14" ht="15" thickBot="1">
      <c r="L51" s="7" t="s">
        <v>122</v>
      </c>
      <c r="M51" s="5">
        <v>23</v>
      </c>
      <c r="N51" s="23" t="s">
        <v>131</v>
      </c>
    </row>
    <row r="52" spans="12:14" ht="15" thickBot="1">
      <c r="L52" s="7" t="s">
        <v>123</v>
      </c>
      <c r="M52" s="5">
        <v>525</v>
      </c>
      <c r="N52" s="23" t="s">
        <v>131</v>
      </c>
    </row>
    <row r="53" spans="12:14" ht="15" thickBot="1">
      <c r="L53" s="9" t="s">
        <v>124</v>
      </c>
      <c r="M53" s="5">
        <v>0</v>
      </c>
      <c r="N53" s="24" t="s">
        <v>131</v>
      </c>
    </row>
    <row r="54" spans="12:14" ht="15" thickBot="1">
      <c r="L54" s="4" t="s">
        <v>125</v>
      </c>
      <c r="M54" s="5">
        <v>8</v>
      </c>
      <c r="N54" s="22" t="s">
        <v>132</v>
      </c>
    </row>
    <row r="55" spans="12:14" ht="15" thickBot="1">
      <c r="L55" s="7" t="s">
        <v>126</v>
      </c>
      <c r="M55" s="5">
        <v>8</v>
      </c>
      <c r="N55" s="23" t="s">
        <v>132</v>
      </c>
    </row>
    <row r="56" spans="12:14" ht="15" thickBot="1">
      <c r="L56" s="7" t="s">
        <v>127</v>
      </c>
      <c r="M56" s="5">
        <v>288</v>
      </c>
      <c r="N56" s="23" t="s">
        <v>132</v>
      </c>
    </row>
    <row r="57" spans="12:14" ht="15" thickBot="1">
      <c r="L57" s="11" t="s">
        <v>128</v>
      </c>
      <c r="M57" s="5">
        <v>0</v>
      </c>
      <c r="N57" s="25" t="s">
        <v>132</v>
      </c>
    </row>
    <row r="58" spans="12:14" ht="15" thickBot="1">
      <c r="L58" s="13" t="s">
        <v>129</v>
      </c>
      <c r="M58" s="14">
        <f>1/(M52*M56*1/(M49*1000000))</f>
        <v>59.523809523809526</v>
      </c>
      <c r="N58" s="15" t="s">
        <v>120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</sheetData>
  <sheetProtection password="DBC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56"/>
  <sheetViews>
    <sheetView zoomScale="80" zoomScaleNormal="80" zoomScalePageLayoutView="0" workbookViewId="0" topLeftCell="A1">
      <selection activeCell="F2" sqref="F2"/>
    </sheetView>
  </sheetViews>
  <sheetFormatPr defaultColWidth="9.00390625" defaultRowHeight="13.5"/>
  <cols>
    <col min="1" max="1" width="2.375" style="28" customWidth="1"/>
    <col min="2" max="2" width="27.375" style="28" customWidth="1"/>
    <col min="3" max="3" width="15.50390625" style="28" customWidth="1"/>
    <col min="4" max="4" width="6.375" style="28" customWidth="1"/>
    <col min="5" max="5" width="9.00390625" style="28" customWidth="1"/>
    <col min="6" max="6" width="25.50390625" style="28" customWidth="1"/>
    <col min="7" max="7" width="8.75390625" style="28" customWidth="1"/>
    <col min="8" max="8" width="10.00390625" style="28" customWidth="1"/>
    <col min="9" max="9" width="7.625" style="28" bestFit="1" customWidth="1"/>
    <col min="10" max="10" width="5.625" style="28" customWidth="1"/>
    <col min="11" max="11" width="9.25390625" style="28" customWidth="1"/>
    <col min="12" max="12" width="5.625" style="28" hidden="1" customWidth="1"/>
    <col min="13" max="14" width="3.25390625" style="28" hidden="1" customWidth="1"/>
    <col min="15" max="15" width="9.75390625" style="28" customWidth="1"/>
    <col min="16" max="16" width="11.75390625" style="28" customWidth="1"/>
    <col min="17" max="17" width="6.25390625" style="28" customWidth="1"/>
    <col min="18" max="18" width="6.50390625" style="28" customWidth="1"/>
    <col min="19" max="21" width="5.375" style="28" customWidth="1"/>
    <col min="22" max="22" width="11.25390625" style="28" hidden="1" customWidth="1"/>
    <col min="23" max="25" width="5.375" style="28" hidden="1" customWidth="1"/>
    <col min="26" max="26" width="8.125" style="28" hidden="1" customWidth="1"/>
    <col min="27" max="27" width="5.375" style="28" hidden="1" customWidth="1"/>
    <col min="28" max="28" width="11.625" style="28" hidden="1" customWidth="1"/>
    <col min="29" max="33" width="5.375" style="28" hidden="1" customWidth="1"/>
    <col min="34" max="34" width="7.00390625" style="28" hidden="1" customWidth="1"/>
    <col min="35" max="35" width="2.875" style="28" hidden="1" customWidth="1"/>
    <col min="36" max="36" width="16.75390625" style="28" hidden="1" customWidth="1"/>
    <col min="37" max="37" width="3.50390625" style="28" hidden="1" customWidth="1"/>
    <col min="38" max="38" width="9.00390625" style="28" hidden="1" customWidth="1"/>
    <col min="39" max="39" width="4.25390625" style="28" hidden="1" customWidth="1"/>
    <col min="40" max="41" width="9.00390625" style="28" customWidth="1"/>
    <col min="42" max="16384" width="9.00390625" style="28" customWidth="1"/>
  </cols>
  <sheetData>
    <row r="2" spans="2:6" ht="20.25">
      <c r="B2" s="27" t="s">
        <v>159</v>
      </c>
      <c r="F2" s="134" t="s">
        <v>167</v>
      </c>
    </row>
    <row r="3" ht="16.5" customHeight="1" thickBot="1">
      <c r="B3" s="133" t="s">
        <v>170</v>
      </c>
    </row>
    <row r="4" ht="18.75" thickBot="1">
      <c r="B4" s="29" t="s">
        <v>16</v>
      </c>
    </row>
    <row r="5" ht="18">
      <c r="B5" s="30" t="s">
        <v>78</v>
      </c>
    </row>
    <row r="6" ht="20.25">
      <c r="B6" s="31" t="s">
        <v>73</v>
      </c>
    </row>
    <row r="7" ht="20.25">
      <c r="B7" s="32"/>
    </row>
    <row r="8" ht="18">
      <c r="B8" s="33" t="s">
        <v>79</v>
      </c>
    </row>
    <row r="9" ht="18">
      <c r="B9" s="33" t="s">
        <v>80</v>
      </c>
    </row>
    <row r="10" ht="18">
      <c r="B10" s="33" t="s">
        <v>168</v>
      </c>
    </row>
    <row r="11" ht="18">
      <c r="B11" s="33" t="s">
        <v>81</v>
      </c>
    </row>
    <row r="12" ht="18">
      <c r="B12" s="33" t="s">
        <v>82</v>
      </c>
    </row>
    <row r="13" ht="18">
      <c r="B13" s="33" t="s">
        <v>133</v>
      </c>
    </row>
    <row r="14" spans="2:6" ht="18">
      <c r="B14" s="33" t="s">
        <v>72</v>
      </c>
      <c r="C14" s="33"/>
      <c r="D14" s="33"/>
      <c r="E14" s="33"/>
      <c r="F14" s="33"/>
    </row>
    <row r="15" ht="18">
      <c r="B15" s="33" t="s">
        <v>146</v>
      </c>
    </row>
    <row r="16" ht="18">
      <c r="B16" s="33" t="s">
        <v>74</v>
      </c>
    </row>
    <row r="17" ht="18">
      <c r="B17" s="33" t="s">
        <v>156</v>
      </c>
    </row>
    <row r="18" ht="18">
      <c r="B18" s="33" t="s">
        <v>134</v>
      </c>
    </row>
    <row r="19" ht="18">
      <c r="B19" s="33" t="s">
        <v>160</v>
      </c>
    </row>
    <row r="20" spans="2:3" ht="18">
      <c r="B20" s="33" t="s">
        <v>169</v>
      </c>
      <c r="C20" s="34"/>
    </row>
    <row r="21" spans="2:3" ht="18">
      <c r="B21" s="33" t="s">
        <v>157</v>
      </c>
      <c r="C21" s="34"/>
    </row>
    <row r="22" ht="18">
      <c r="B22" s="33"/>
    </row>
    <row r="24" spans="2:34" ht="13.5" customHeight="1" thickBot="1">
      <c r="B24" s="35" t="s">
        <v>83</v>
      </c>
      <c r="F24" s="36" t="s">
        <v>86</v>
      </c>
      <c r="O24" s="37" t="s">
        <v>87</v>
      </c>
      <c r="P24" s="38"/>
      <c r="Q24" s="38"/>
      <c r="R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2:35" ht="16.5" thickBot="1">
      <c r="B25" s="39"/>
      <c r="C25" s="40" t="s">
        <v>1</v>
      </c>
      <c r="D25" s="39"/>
      <c r="F25" s="41" t="s">
        <v>31</v>
      </c>
      <c r="G25" s="16">
        <v>9</v>
      </c>
      <c r="H25" s="42" t="s">
        <v>26</v>
      </c>
      <c r="I25" s="43"/>
      <c r="J25" s="38"/>
      <c r="K25" s="38"/>
      <c r="M25" s="38"/>
      <c r="N25" s="38"/>
      <c r="O25" s="142" t="s">
        <v>135</v>
      </c>
      <c r="P25" s="143"/>
      <c r="Q25" s="17">
        <v>24</v>
      </c>
      <c r="R25" s="44" t="s">
        <v>3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2:34" ht="15" thickBot="1">
      <c r="B26" s="41" t="s">
        <v>110</v>
      </c>
      <c r="C26" s="16">
        <v>480</v>
      </c>
      <c r="D26" s="46" t="s">
        <v>2</v>
      </c>
      <c r="F26" s="41" t="s">
        <v>5</v>
      </c>
      <c r="G26" s="16">
        <v>2</v>
      </c>
      <c r="H26" s="47" t="s">
        <v>17</v>
      </c>
      <c r="I26" s="38"/>
      <c r="J26" s="38"/>
      <c r="K26" s="38"/>
      <c r="L26" s="38"/>
      <c r="M26" s="38"/>
      <c r="N26" s="38"/>
      <c r="O26" s="38"/>
      <c r="P26" s="45"/>
      <c r="Q26" s="45"/>
      <c r="R26" s="4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2:12" ht="15" thickBot="1">
      <c r="B27" s="41" t="s">
        <v>0</v>
      </c>
      <c r="C27" s="20">
        <v>272</v>
      </c>
      <c r="D27" s="46" t="s">
        <v>2</v>
      </c>
      <c r="F27" s="41" t="s">
        <v>4</v>
      </c>
      <c r="G27" s="16">
        <v>2</v>
      </c>
      <c r="H27" s="47" t="s">
        <v>17</v>
      </c>
      <c r="I27" s="37"/>
      <c r="J27" s="37"/>
      <c r="K27" s="37"/>
      <c r="L27" s="37"/>
    </row>
    <row r="28" spans="2:15" ht="15" thickBot="1">
      <c r="B28" s="48"/>
      <c r="C28" s="48"/>
      <c r="D28" s="48"/>
      <c r="F28" s="41" t="s">
        <v>11</v>
      </c>
      <c r="G28" s="16">
        <v>525</v>
      </c>
      <c r="H28" s="47" t="s">
        <v>17</v>
      </c>
      <c r="I28" s="38"/>
      <c r="J28" s="38"/>
      <c r="K28" s="38"/>
      <c r="L28" s="38"/>
      <c r="O28" s="36" t="s">
        <v>88</v>
      </c>
    </row>
    <row r="29" spans="2:37" ht="15" thickBot="1">
      <c r="B29" s="48"/>
      <c r="C29" s="48"/>
      <c r="D29" s="48"/>
      <c r="F29" s="49" t="s">
        <v>14</v>
      </c>
      <c r="G29" s="16">
        <v>41</v>
      </c>
      <c r="H29" s="47" t="s">
        <v>17</v>
      </c>
      <c r="I29" s="38"/>
      <c r="J29" s="38"/>
      <c r="K29" s="38"/>
      <c r="L29" s="38"/>
      <c r="O29" s="144" t="s">
        <v>136</v>
      </c>
      <c r="P29" s="144"/>
      <c r="Q29" s="144"/>
      <c r="R29" s="50" t="s">
        <v>28</v>
      </c>
      <c r="S29" s="51" t="s">
        <v>27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38"/>
      <c r="AK29" s="53"/>
    </row>
    <row r="30" spans="2:35" ht="15" thickBot="1">
      <c r="B30" s="36" t="s">
        <v>84</v>
      </c>
      <c r="D30" s="48"/>
      <c r="F30" s="41" t="s">
        <v>6</v>
      </c>
      <c r="G30" s="16">
        <v>2</v>
      </c>
      <c r="H30" s="47" t="s">
        <v>77</v>
      </c>
      <c r="I30" s="38"/>
      <c r="J30" s="38"/>
      <c r="K30" s="38"/>
      <c r="L30" s="38"/>
      <c r="O30" s="145">
        <f>R30/S30</f>
        <v>1.5</v>
      </c>
      <c r="P30" s="146"/>
      <c r="Q30" s="54" t="s">
        <v>3</v>
      </c>
      <c r="R30" s="55">
        <f>Q25</f>
        <v>24</v>
      </c>
      <c r="S30" s="18">
        <v>16</v>
      </c>
      <c r="T30" s="35" t="s">
        <v>18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38"/>
    </row>
    <row r="31" spans="2:35" ht="15" thickBot="1">
      <c r="B31" s="57" t="s">
        <v>20</v>
      </c>
      <c r="C31" s="16">
        <v>3</v>
      </c>
      <c r="F31" s="41" t="s">
        <v>7</v>
      </c>
      <c r="G31" s="16">
        <v>2</v>
      </c>
      <c r="H31" s="47" t="s">
        <v>77</v>
      </c>
      <c r="I31" s="38"/>
      <c r="J31" s="38"/>
      <c r="K31" s="38"/>
      <c r="L31" s="38"/>
      <c r="O31" s="147" t="s">
        <v>19</v>
      </c>
      <c r="P31" s="147"/>
      <c r="Q31" s="147"/>
      <c r="R31" s="50" t="s">
        <v>30</v>
      </c>
      <c r="S31" s="58" t="s">
        <v>29</v>
      </c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38"/>
    </row>
    <row r="32" spans="2:35" ht="15" thickBot="1">
      <c r="B32" s="57"/>
      <c r="C32" s="61" t="s">
        <v>41</v>
      </c>
      <c r="F32" s="41" t="s">
        <v>9</v>
      </c>
      <c r="G32" s="16">
        <v>286</v>
      </c>
      <c r="H32" s="47" t="s">
        <v>77</v>
      </c>
      <c r="I32" s="38"/>
      <c r="J32" s="38"/>
      <c r="K32" s="38"/>
      <c r="L32" s="38"/>
      <c r="O32" s="148">
        <f>R32*S32</f>
        <v>63</v>
      </c>
      <c r="P32" s="149"/>
      <c r="Q32" s="54" t="s">
        <v>3</v>
      </c>
      <c r="R32" s="55">
        <f>O30</f>
        <v>1.5</v>
      </c>
      <c r="S32" s="18">
        <v>42</v>
      </c>
      <c r="T32" s="35" t="s">
        <v>37</v>
      </c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38"/>
    </row>
    <row r="33" spans="2:35" ht="15.75" thickBot="1">
      <c r="B33" s="62"/>
      <c r="C33" s="63" t="s">
        <v>42</v>
      </c>
      <c r="F33" s="49" t="s">
        <v>15</v>
      </c>
      <c r="G33" s="16">
        <v>10</v>
      </c>
      <c r="H33" s="47" t="s">
        <v>77</v>
      </c>
      <c r="I33" s="37"/>
      <c r="J33" s="37"/>
      <c r="K33" s="37"/>
      <c r="L33" s="37"/>
      <c r="O33" s="150" t="s">
        <v>17</v>
      </c>
      <c r="P33" s="150"/>
      <c r="Q33" s="150"/>
      <c r="R33" s="50" t="s">
        <v>25</v>
      </c>
      <c r="S33" s="58" t="s">
        <v>12</v>
      </c>
      <c r="T33" s="59"/>
      <c r="U33" s="60"/>
      <c r="AD33" s="56"/>
      <c r="AE33" s="56"/>
      <c r="AF33" s="56"/>
      <c r="AG33" s="64"/>
      <c r="AH33" s="64"/>
      <c r="AI33" s="38"/>
    </row>
    <row r="34" spans="2:35" ht="15.75" thickBot="1">
      <c r="B34" s="65"/>
      <c r="C34" s="66" t="s">
        <v>43</v>
      </c>
      <c r="F34" s="39" t="s">
        <v>8</v>
      </c>
      <c r="G34" s="67">
        <f>1/(G28*G32*1/(G25*1000000))</f>
        <v>59.94005994005993</v>
      </c>
      <c r="H34" s="39" t="s">
        <v>10</v>
      </c>
      <c r="I34" s="38"/>
      <c r="J34" s="38"/>
      <c r="K34" s="38"/>
      <c r="L34" s="38"/>
      <c r="O34" s="151">
        <f>R34/S34</f>
        <v>9</v>
      </c>
      <c r="P34" s="152"/>
      <c r="Q34" s="68" t="s">
        <v>3</v>
      </c>
      <c r="R34" s="41">
        <f>O32</f>
        <v>63</v>
      </c>
      <c r="S34" s="18">
        <v>7</v>
      </c>
      <c r="T34" s="69" t="s">
        <v>38</v>
      </c>
      <c r="U34" s="56"/>
      <c r="AD34" s="56"/>
      <c r="AE34" s="56"/>
      <c r="AF34" s="56"/>
      <c r="AG34" s="64"/>
      <c r="AH34" s="64"/>
      <c r="AI34" s="38"/>
    </row>
    <row r="35" spans="6:35" ht="15" thickBot="1">
      <c r="F35" s="70" t="s">
        <v>47</v>
      </c>
      <c r="G35" s="16">
        <v>1</v>
      </c>
      <c r="H35" s="71"/>
      <c r="O35" s="153"/>
      <c r="P35" s="153"/>
      <c r="Q35" s="153"/>
      <c r="R35" s="52"/>
      <c r="S35" s="60"/>
      <c r="T35" s="60"/>
      <c r="U35" s="60"/>
      <c r="AD35" s="56"/>
      <c r="AE35" s="56"/>
      <c r="AF35" s="56"/>
      <c r="AG35" s="64"/>
      <c r="AH35" s="64"/>
      <c r="AI35" s="38"/>
    </row>
    <row r="36" spans="2:35" ht="15" thickBot="1">
      <c r="B36" s="36" t="s">
        <v>85</v>
      </c>
      <c r="F36" s="57"/>
      <c r="G36" s="38" t="s">
        <v>48</v>
      </c>
      <c r="H36" s="71"/>
      <c r="O36" s="154"/>
      <c r="P36" s="154"/>
      <c r="Q36" s="64"/>
      <c r="R36" s="48"/>
      <c r="S36" s="56"/>
      <c r="T36" s="56"/>
      <c r="U36" s="56"/>
      <c r="AD36" s="56"/>
      <c r="AE36" s="56"/>
      <c r="AF36" s="56"/>
      <c r="AG36" s="64"/>
      <c r="AH36" s="64"/>
      <c r="AI36" s="38"/>
    </row>
    <row r="37" spans="2:34" ht="15" thickBot="1">
      <c r="B37" s="57" t="s">
        <v>64</v>
      </c>
      <c r="C37" s="16">
        <v>0</v>
      </c>
      <c r="F37" s="62"/>
      <c r="G37" s="38" t="s">
        <v>51</v>
      </c>
      <c r="H37" s="61"/>
      <c r="O37" s="74"/>
      <c r="P37" s="74"/>
      <c r="Q37" s="74"/>
      <c r="R37" s="74"/>
      <c r="S37" s="74"/>
      <c r="T37" s="74"/>
      <c r="U37" s="74"/>
      <c r="AD37" s="56"/>
      <c r="AE37" s="56"/>
      <c r="AF37" s="56"/>
      <c r="AG37" s="64"/>
      <c r="AH37" s="64"/>
    </row>
    <row r="38" spans="2:34" ht="14.25">
      <c r="B38" s="57"/>
      <c r="C38" s="61" t="s">
        <v>65</v>
      </c>
      <c r="D38" s="38"/>
      <c r="F38" s="62"/>
      <c r="G38" s="38" t="s">
        <v>49</v>
      </c>
      <c r="H38" s="61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56"/>
      <c r="AG38" s="64"/>
      <c r="AH38" s="75"/>
    </row>
    <row r="39" spans="2:34" ht="15" thickBot="1">
      <c r="B39" s="62"/>
      <c r="C39" s="61" t="s">
        <v>66</v>
      </c>
      <c r="D39" s="38"/>
      <c r="F39" s="65"/>
      <c r="G39" s="76" t="s">
        <v>50</v>
      </c>
      <c r="H39" s="66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56"/>
      <c r="AG39" s="64"/>
      <c r="AH39" s="75"/>
    </row>
    <row r="40" spans="2:34" ht="14.25">
      <c r="B40" s="62"/>
      <c r="C40" s="61" t="s">
        <v>70</v>
      </c>
      <c r="D40" s="38"/>
      <c r="F40" s="70" t="s">
        <v>149</v>
      </c>
      <c r="G40" s="26">
        <v>0</v>
      </c>
      <c r="H40" s="71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56"/>
      <c r="AG40" s="64"/>
      <c r="AH40" s="75"/>
    </row>
    <row r="41" spans="2:34" ht="14.25">
      <c r="B41" s="62"/>
      <c r="C41" s="61" t="s">
        <v>69</v>
      </c>
      <c r="D41" s="38"/>
      <c r="F41" s="57"/>
      <c r="G41" s="77" t="s">
        <v>147</v>
      </c>
      <c r="H41" s="71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56"/>
      <c r="AG41" s="64"/>
      <c r="AH41" s="75"/>
    </row>
    <row r="42" spans="2:34" ht="13.5" customHeight="1" thickBot="1">
      <c r="B42" s="65"/>
      <c r="C42" s="66" t="s">
        <v>71</v>
      </c>
      <c r="D42" s="38"/>
      <c r="F42" s="78"/>
      <c r="G42" s="76" t="s">
        <v>148</v>
      </c>
      <c r="H42" s="66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56"/>
      <c r="AG42" s="64"/>
      <c r="AH42" s="75"/>
    </row>
    <row r="43" spans="2:34" ht="13.5" customHeight="1">
      <c r="B43" s="38"/>
      <c r="C43" s="38"/>
      <c r="D43" s="38"/>
      <c r="F43" s="70" t="s">
        <v>150</v>
      </c>
      <c r="G43" s="26">
        <v>1</v>
      </c>
      <c r="H43" s="71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56"/>
      <c r="AG43" s="64"/>
      <c r="AH43" s="75"/>
    </row>
    <row r="44" spans="2:34" ht="13.5" customHeight="1">
      <c r="B44" s="38"/>
      <c r="C44" s="38"/>
      <c r="D44" s="38"/>
      <c r="F44" s="57"/>
      <c r="G44" s="77" t="s">
        <v>152</v>
      </c>
      <c r="H44" s="71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56"/>
      <c r="AG44" s="64"/>
      <c r="AH44" s="75"/>
    </row>
    <row r="45" spans="2:34" ht="13.5" customHeight="1" thickBot="1">
      <c r="B45" s="38"/>
      <c r="C45" s="38"/>
      <c r="D45" s="38"/>
      <c r="F45" s="78"/>
      <c r="G45" s="76" t="s">
        <v>153</v>
      </c>
      <c r="H45" s="6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56"/>
      <c r="AG45" s="64"/>
      <c r="AH45" s="75"/>
    </row>
    <row r="46" spans="2:34" ht="13.5" customHeight="1">
      <c r="B46" s="38"/>
      <c r="C46" s="38"/>
      <c r="D46" s="38"/>
      <c r="F46" s="70" t="s">
        <v>151</v>
      </c>
      <c r="G46" s="26">
        <v>1</v>
      </c>
      <c r="H46" s="71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56"/>
      <c r="AG46" s="64"/>
      <c r="AH46" s="75"/>
    </row>
    <row r="47" spans="2:34" ht="13.5" customHeight="1">
      <c r="B47" s="38"/>
      <c r="C47" s="38"/>
      <c r="D47" s="38"/>
      <c r="F47" s="57"/>
      <c r="G47" s="77" t="s">
        <v>152</v>
      </c>
      <c r="H47" s="71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56"/>
      <c r="AG47" s="64"/>
      <c r="AH47" s="75"/>
    </row>
    <row r="48" spans="2:34" ht="13.5" customHeight="1">
      <c r="B48" s="38"/>
      <c r="C48" s="38"/>
      <c r="D48" s="38"/>
      <c r="F48" s="78"/>
      <c r="G48" s="76" t="s">
        <v>153</v>
      </c>
      <c r="H48" s="66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56"/>
      <c r="AG48" s="64"/>
      <c r="AH48" s="75"/>
    </row>
    <row r="49" spans="2:34" ht="13.5" customHeight="1">
      <c r="B49" s="38"/>
      <c r="C49" s="38"/>
      <c r="D49" s="38"/>
      <c r="F49" s="79"/>
      <c r="G49" s="38"/>
      <c r="H49" s="38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56"/>
      <c r="AG49" s="64"/>
      <c r="AH49" s="75"/>
    </row>
    <row r="50" spans="6:34" ht="13.5" customHeight="1">
      <c r="F50" s="80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56"/>
      <c r="AG50" s="64"/>
      <c r="AH50" s="75"/>
    </row>
    <row r="51" spans="4:34" ht="20.25">
      <c r="D51" s="99" t="s">
        <v>89</v>
      </c>
      <c r="E51" s="100"/>
      <c r="F51" s="100"/>
      <c r="G51" s="100"/>
      <c r="H51" s="100"/>
      <c r="I51" s="100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56"/>
      <c r="AG51" s="64"/>
      <c r="AH51" s="75"/>
    </row>
    <row r="52" spans="4:34" ht="15">
      <c r="D52" s="101" t="s">
        <v>92</v>
      </c>
      <c r="E52" s="102"/>
      <c r="F52" s="103"/>
      <c r="G52" s="155" t="s">
        <v>75</v>
      </c>
      <c r="H52" s="156"/>
      <c r="I52" s="104" t="s">
        <v>141</v>
      </c>
      <c r="T52" s="74"/>
      <c r="U52" s="74"/>
      <c r="V52" s="74"/>
      <c r="W52" s="74"/>
      <c r="X52" s="74"/>
      <c r="Y52" s="74"/>
      <c r="Z52" s="74"/>
      <c r="AA52" s="162" t="s">
        <v>75</v>
      </c>
      <c r="AB52" s="163"/>
      <c r="AC52" s="157" t="s">
        <v>76</v>
      </c>
      <c r="AD52" s="158"/>
      <c r="AE52" s="158"/>
      <c r="AF52" s="159"/>
      <c r="AH52" s="75"/>
    </row>
    <row r="53" spans="4:34" ht="15">
      <c r="D53" s="105"/>
      <c r="E53" s="106"/>
      <c r="F53" s="107"/>
      <c r="G53" s="105"/>
      <c r="H53" s="107"/>
      <c r="I53" s="108"/>
      <c r="T53" s="74"/>
      <c r="U53" s="74"/>
      <c r="V53" s="74"/>
      <c r="W53" s="74"/>
      <c r="X53" s="74"/>
      <c r="Y53" s="74"/>
      <c r="Z53" s="74"/>
      <c r="AA53" s="81"/>
      <c r="AB53" s="82"/>
      <c r="AC53" s="159" t="s">
        <v>21</v>
      </c>
      <c r="AD53" s="160"/>
      <c r="AE53" s="161" t="s">
        <v>22</v>
      </c>
      <c r="AF53" s="161"/>
      <c r="AH53" s="75"/>
    </row>
    <row r="54" spans="4:34" ht="15">
      <c r="D54" s="109"/>
      <c r="E54" s="110"/>
      <c r="F54" s="111"/>
      <c r="G54" s="109"/>
      <c r="H54" s="111"/>
      <c r="I54" s="112"/>
      <c r="T54" s="74"/>
      <c r="U54" s="74"/>
      <c r="V54" s="74"/>
      <c r="W54" s="74"/>
      <c r="X54" s="74"/>
      <c r="Y54" s="74"/>
      <c r="Z54" s="74"/>
      <c r="AA54" s="83"/>
      <c r="AB54" s="84"/>
      <c r="AC54" s="164" t="s">
        <v>23</v>
      </c>
      <c r="AD54" s="165"/>
      <c r="AE54" s="166" t="s">
        <v>24</v>
      </c>
      <c r="AF54" s="166"/>
      <c r="AH54" s="75"/>
    </row>
    <row r="55" spans="4:34" ht="15.75">
      <c r="D55" s="113" t="s">
        <v>90</v>
      </c>
      <c r="E55" s="114"/>
      <c r="F55" s="115"/>
      <c r="G55" s="167" t="s">
        <v>32</v>
      </c>
      <c r="H55" s="168"/>
      <c r="I55" s="116" t="str">
        <f>CONCATENATE(AC55,AE55,"h")</f>
        <v>0100h</v>
      </c>
      <c r="T55" s="74"/>
      <c r="U55" s="74"/>
      <c r="V55" s="74"/>
      <c r="W55" s="74"/>
      <c r="X55" s="74"/>
      <c r="Y55" s="74"/>
      <c r="Z55" s="74"/>
      <c r="AA55" s="171" t="s">
        <v>32</v>
      </c>
      <c r="AB55" s="172"/>
      <c r="AC55" s="169" t="s">
        <v>139</v>
      </c>
      <c r="AD55" s="170"/>
      <c r="AE55" s="169" t="s">
        <v>138</v>
      </c>
      <c r="AF55" s="170"/>
      <c r="AG55" s="28" t="s">
        <v>13</v>
      </c>
      <c r="AH55" s="75"/>
    </row>
    <row r="56" spans="4:34" ht="14.25">
      <c r="D56" s="100"/>
      <c r="E56" s="100"/>
      <c r="F56" s="100"/>
      <c r="G56" s="100"/>
      <c r="H56" s="100"/>
      <c r="I56" s="100"/>
      <c r="T56" s="74"/>
      <c r="U56" s="74"/>
      <c r="V56" s="74"/>
      <c r="W56" s="74"/>
      <c r="X56" s="74"/>
      <c r="Y56" s="74"/>
      <c r="Z56" s="74"/>
      <c r="AH56" s="75"/>
    </row>
    <row r="57" spans="4:34" ht="15.75">
      <c r="D57" s="113" t="s">
        <v>91</v>
      </c>
      <c r="E57" s="114"/>
      <c r="F57" s="115"/>
      <c r="G57" s="167" t="s">
        <v>33</v>
      </c>
      <c r="H57" s="168"/>
      <c r="I57" s="116" t="str">
        <f>CONCATENATE(AC57,AE57,"h")</f>
        <v>0000h</v>
      </c>
      <c r="T57" s="74"/>
      <c r="U57" s="74"/>
      <c r="V57" s="74"/>
      <c r="W57" s="74"/>
      <c r="X57" s="74"/>
      <c r="Y57" s="74"/>
      <c r="Z57" s="74"/>
      <c r="AA57" s="171" t="s">
        <v>33</v>
      </c>
      <c r="AB57" s="172"/>
      <c r="AC57" s="169" t="s">
        <v>138</v>
      </c>
      <c r="AD57" s="170"/>
      <c r="AE57" s="169" t="s">
        <v>138</v>
      </c>
      <c r="AF57" s="170"/>
      <c r="AG57" s="28" t="s">
        <v>13</v>
      </c>
      <c r="AH57" s="75"/>
    </row>
    <row r="58" spans="4:34" ht="14.25">
      <c r="D58" s="100"/>
      <c r="E58" s="100"/>
      <c r="F58" s="100"/>
      <c r="G58" s="100"/>
      <c r="H58" s="100"/>
      <c r="I58" s="100"/>
      <c r="T58" s="74"/>
      <c r="U58" s="74"/>
      <c r="V58" s="74"/>
      <c r="W58" s="74"/>
      <c r="X58" s="74"/>
      <c r="Y58" s="74"/>
      <c r="Z58" s="74"/>
      <c r="AH58" s="75"/>
    </row>
    <row r="59" spans="4:34" ht="15.75">
      <c r="D59" s="113" t="s">
        <v>93</v>
      </c>
      <c r="E59" s="117"/>
      <c r="F59" s="118"/>
      <c r="G59" s="167" t="s">
        <v>34</v>
      </c>
      <c r="H59" s="168"/>
      <c r="I59" s="116" t="str">
        <f>CONCATENATE(AC59,AE59,"h")</f>
        <v>0000h</v>
      </c>
      <c r="T59" s="74"/>
      <c r="U59" s="74"/>
      <c r="V59" s="74"/>
      <c r="W59" s="74"/>
      <c r="X59" s="74"/>
      <c r="Y59" s="74"/>
      <c r="Z59" s="74"/>
      <c r="AA59" s="171" t="s">
        <v>34</v>
      </c>
      <c r="AB59" s="172"/>
      <c r="AC59" s="169" t="s">
        <v>138</v>
      </c>
      <c r="AD59" s="170"/>
      <c r="AE59" s="169" t="s">
        <v>138</v>
      </c>
      <c r="AF59" s="170"/>
      <c r="AG59" s="28" t="s">
        <v>13</v>
      </c>
      <c r="AH59" s="75"/>
    </row>
    <row r="60" spans="4:34" ht="14.25">
      <c r="D60" s="100"/>
      <c r="E60" s="100"/>
      <c r="F60" s="100"/>
      <c r="G60" s="100"/>
      <c r="H60" s="100"/>
      <c r="I60" s="100"/>
      <c r="T60" s="74"/>
      <c r="U60" s="74"/>
      <c r="V60" s="74"/>
      <c r="W60" s="74"/>
      <c r="X60" s="123">
        <v>1</v>
      </c>
      <c r="Y60" s="123" t="s">
        <v>44</v>
      </c>
      <c r="Z60" s="74" t="s">
        <v>52</v>
      </c>
      <c r="AH60" s="75"/>
    </row>
    <row r="61" spans="4:34" ht="15.75">
      <c r="D61" s="113" t="s">
        <v>94</v>
      </c>
      <c r="E61" s="117"/>
      <c r="F61" s="118"/>
      <c r="G61" s="167" t="s">
        <v>35</v>
      </c>
      <c r="H61" s="168"/>
      <c r="I61" s="116" t="str">
        <f>CONCATENATE(AC61,AE61,"h")</f>
        <v>000Fh</v>
      </c>
      <c r="O61" s="85"/>
      <c r="T61" s="74"/>
      <c r="U61" s="74"/>
      <c r="V61" s="74"/>
      <c r="W61" s="74"/>
      <c r="X61" s="123">
        <v>2</v>
      </c>
      <c r="Y61" s="123" t="s">
        <v>45</v>
      </c>
      <c r="Z61" s="74"/>
      <c r="AA61" s="171" t="s">
        <v>35</v>
      </c>
      <c r="AB61" s="172"/>
      <c r="AC61" s="169" t="s">
        <v>138</v>
      </c>
      <c r="AD61" s="170"/>
      <c r="AE61" s="173" t="str">
        <f>RIGHT(DEC2HEX(S30-1,4),2)</f>
        <v>0F</v>
      </c>
      <c r="AF61" s="173"/>
      <c r="AG61" s="28" t="s">
        <v>13</v>
      </c>
      <c r="AH61" s="75"/>
    </row>
    <row r="62" spans="4:34" ht="15.75">
      <c r="D62" s="113" t="s">
        <v>95</v>
      </c>
      <c r="E62" s="114"/>
      <c r="F62" s="115"/>
      <c r="G62" s="167" t="s">
        <v>36</v>
      </c>
      <c r="H62" s="168"/>
      <c r="I62" s="116" t="str">
        <f>CONCATENATE(AC62,AE62,"h")</f>
        <v>0029h</v>
      </c>
      <c r="T62" s="74"/>
      <c r="U62" s="74"/>
      <c r="V62" s="74"/>
      <c r="W62" s="74"/>
      <c r="X62" s="123">
        <v>3</v>
      </c>
      <c r="Y62" s="123" t="s">
        <v>46</v>
      </c>
      <c r="Z62" s="74"/>
      <c r="AA62" s="171" t="s">
        <v>36</v>
      </c>
      <c r="AB62" s="172"/>
      <c r="AC62" s="174" t="s">
        <v>138</v>
      </c>
      <c r="AD62" s="175"/>
      <c r="AE62" s="173" t="str">
        <f>RIGHT(DEC2HEX(S32-1,4),2)</f>
        <v>29</v>
      </c>
      <c r="AF62" s="173"/>
      <c r="AG62" s="28" t="s">
        <v>13</v>
      </c>
      <c r="AH62" s="75"/>
    </row>
    <row r="63" spans="4:34" ht="15.75">
      <c r="D63" s="113" t="s">
        <v>96</v>
      </c>
      <c r="E63" s="117"/>
      <c r="F63" s="118"/>
      <c r="G63" s="167" t="s">
        <v>39</v>
      </c>
      <c r="H63" s="168"/>
      <c r="I63" s="116" t="str">
        <f>CONCATENATE(AC63,AE63,"h")</f>
        <v>0006h</v>
      </c>
      <c r="T63" s="74"/>
      <c r="U63" s="74"/>
      <c r="V63" s="74"/>
      <c r="W63" s="74"/>
      <c r="X63" s="74"/>
      <c r="Y63" s="74"/>
      <c r="Z63" s="74"/>
      <c r="AA63" s="171" t="s">
        <v>39</v>
      </c>
      <c r="AB63" s="172"/>
      <c r="AC63" s="174" t="s">
        <v>138</v>
      </c>
      <c r="AD63" s="175"/>
      <c r="AE63" s="173" t="str">
        <f>RIGHT(DEC2HEX(S34-1,4),2)</f>
        <v>06</v>
      </c>
      <c r="AF63" s="173"/>
      <c r="AG63" s="28" t="s">
        <v>13</v>
      </c>
      <c r="AH63" s="75"/>
    </row>
    <row r="64" spans="4:34" ht="14.25">
      <c r="D64" s="100"/>
      <c r="E64" s="100"/>
      <c r="F64" s="100"/>
      <c r="G64" s="100"/>
      <c r="H64" s="100"/>
      <c r="I64" s="100"/>
      <c r="T64" s="74"/>
      <c r="U64" s="74"/>
      <c r="V64" s="74"/>
      <c r="W64" s="74"/>
      <c r="X64" s="125">
        <v>0</v>
      </c>
      <c r="Y64" s="124">
        <v>0</v>
      </c>
      <c r="Z64" s="74" t="s">
        <v>52</v>
      </c>
      <c r="AH64" s="75"/>
    </row>
    <row r="65" spans="4:34" ht="15.75">
      <c r="D65" s="113" t="s">
        <v>93</v>
      </c>
      <c r="E65" s="114"/>
      <c r="F65" s="115"/>
      <c r="G65" s="167" t="s">
        <v>34</v>
      </c>
      <c r="H65" s="168"/>
      <c r="I65" s="116" t="str">
        <f>CONCATENATE(AC65,AE65,"h")</f>
        <v>0001h</v>
      </c>
      <c r="T65" s="74"/>
      <c r="U65" s="74"/>
      <c r="V65" s="74"/>
      <c r="W65" s="74"/>
      <c r="X65" s="125">
        <v>1</v>
      </c>
      <c r="Y65" s="124">
        <v>4</v>
      </c>
      <c r="Z65" s="74"/>
      <c r="AA65" s="171" t="s">
        <v>34</v>
      </c>
      <c r="AB65" s="172"/>
      <c r="AC65" s="169" t="s">
        <v>138</v>
      </c>
      <c r="AD65" s="170"/>
      <c r="AE65" s="169" t="s">
        <v>139</v>
      </c>
      <c r="AF65" s="170"/>
      <c r="AG65" s="28" t="s">
        <v>13</v>
      </c>
      <c r="AH65" s="75"/>
    </row>
    <row r="66" spans="4:34" ht="14.25">
      <c r="D66" s="100"/>
      <c r="E66" s="100"/>
      <c r="F66" s="100"/>
      <c r="G66" s="100"/>
      <c r="H66" s="100"/>
      <c r="I66" s="100"/>
      <c r="T66" s="74"/>
      <c r="U66" s="74"/>
      <c r="V66" s="74"/>
      <c r="W66" s="74"/>
      <c r="X66" s="125">
        <v>2</v>
      </c>
      <c r="Y66" s="124">
        <v>8</v>
      </c>
      <c r="Z66" s="74"/>
      <c r="AH66" s="75"/>
    </row>
    <row r="67" spans="4:34" ht="15.75">
      <c r="D67" s="113" t="s">
        <v>91</v>
      </c>
      <c r="E67" s="114"/>
      <c r="F67" s="115"/>
      <c r="G67" s="167" t="s">
        <v>33</v>
      </c>
      <c r="H67" s="168"/>
      <c r="I67" s="116" t="str">
        <f>CONCATENATE(AC67,AE67,"h")</f>
        <v>0001h</v>
      </c>
      <c r="T67" s="74"/>
      <c r="U67" s="74"/>
      <c r="V67" s="74"/>
      <c r="W67" s="74"/>
      <c r="X67" s="125">
        <v>3</v>
      </c>
      <c r="Y67" s="124" t="s">
        <v>53</v>
      </c>
      <c r="Z67" s="74"/>
      <c r="AA67" s="171" t="s">
        <v>33</v>
      </c>
      <c r="AB67" s="172"/>
      <c r="AC67" s="169" t="s">
        <v>138</v>
      </c>
      <c r="AD67" s="170"/>
      <c r="AE67" s="169" t="s">
        <v>139</v>
      </c>
      <c r="AF67" s="170"/>
      <c r="AG67" s="28" t="s">
        <v>13</v>
      </c>
      <c r="AH67" s="75"/>
    </row>
    <row r="68" spans="4:34" ht="14.25">
      <c r="D68" s="100"/>
      <c r="E68" s="100"/>
      <c r="F68" s="100"/>
      <c r="G68" s="100"/>
      <c r="H68" s="100"/>
      <c r="I68" s="100"/>
      <c r="T68" s="74"/>
      <c r="U68" s="74"/>
      <c r="V68" s="74"/>
      <c r="W68" s="74"/>
      <c r="X68" s="126">
        <v>0</v>
      </c>
      <c r="Y68" s="126">
        <v>0</v>
      </c>
      <c r="Z68" s="74" t="s">
        <v>52</v>
      </c>
      <c r="AH68" s="75"/>
    </row>
    <row r="69" spans="4:34" ht="15.75">
      <c r="D69" s="113" t="s">
        <v>97</v>
      </c>
      <c r="E69" s="114"/>
      <c r="F69" s="115"/>
      <c r="G69" s="167" t="s">
        <v>40</v>
      </c>
      <c r="H69" s="168"/>
      <c r="I69" s="116" t="str">
        <f>CONCATENATE(AC69,AE69,AF69,"h")</f>
        <v>004Fh</v>
      </c>
      <c r="T69" s="74"/>
      <c r="U69" s="74"/>
      <c r="V69" s="74"/>
      <c r="W69" s="74"/>
      <c r="X69" s="126">
        <v>1</v>
      </c>
      <c r="Y69" s="126">
        <v>2</v>
      </c>
      <c r="Z69" s="74"/>
      <c r="AA69" s="171" t="s">
        <v>40</v>
      </c>
      <c r="AB69" s="172"/>
      <c r="AC69" s="169" t="s">
        <v>138</v>
      </c>
      <c r="AD69" s="176"/>
      <c r="AE69" s="132" t="str">
        <f>BIN2HEX(X75)</f>
        <v>4</v>
      </c>
      <c r="AF69" s="122" t="str">
        <f>VLOOKUP(C31,X60:Y62,2)</f>
        <v>F</v>
      </c>
      <c r="AG69" s="28" t="s">
        <v>13</v>
      </c>
      <c r="AH69" s="75"/>
    </row>
    <row r="70" spans="4:34" ht="15.75">
      <c r="D70" s="113" t="s">
        <v>98</v>
      </c>
      <c r="E70" s="114"/>
      <c r="F70" s="115"/>
      <c r="G70" s="167" t="s">
        <v>54</v>
      </c>
      <c r="H70" s="168"/>
      <c r="I70" s="116" t="str">
        <f aca="true" t="shared" si="0" ref="I70:I78">CONCATENATE(AC70,AE70,"h")</f>
        <v>0001h</v>
      </c>
      <c r="T70" s="74"/>
      <c r="U70" s="74"/>
      <c r="V70" s="74"/>
      <c r="W70" s="74"/>
      <c r="X70" s="74"/>
      <c r="Y70" s="75"/>
      <c r="Z70" s="74"/>
      <c r="AA70" s="171" t="s">
        <v>54</v>
      </c>
      <c r="AB70" s="172"/>
      <c r="AC70" s="169" t="s">
        <v>138</v>
      </c>
      <c r="AD70" s="170"/>
      <c r="AE70" s="177" t="s">
        <v>139</v>
      </c>
      <c r="AF70" s="178"/>
      <c r="AG70" s="28" t="s">
        <v>13</v>
      </c>
      <c r="AH70" s="75"/>
    </row>
    <row r="71" spans="4:34" ht="15.75">
      <c r="D71" s="119" t="s">
        <v>99</v>
      </c>
      <c r="E71" s="114"/>
      <c r="F71" s="120"/>
      <c r="G71" s="167" t="s">
        <v>55</v>
      </c>
      <c r="H71" s="168"/>
      <c r="I71" s="116" t="str">
        <f t="shared" si="0"/>
        <v>003Ch</v>
      </c>
      <c r="T71" s="74"/>
      <c r="U71" s="74"/>
      <c r="V71" s="74"/>
      <c r="W71" s="74"/>
      <c r="X71" s="74"/>
      <c r="Y71" s="75"/>
      <c r="Z71" s="74"/>
      <c r="AA71" s="171" t="s">
        <v>55</v>
      </c>
      <c r="AB71" s="172"/>
      <c r="AC71" s="169" t="s">
        <v>138</v>
      </c>
      <c r="AD71" s="170"/>
      <c r="AE71" s="173" t="str">
        <f>RIGHT(DEC2HEX(C26/8,4),2)</f>
        <v>3C</v>
      </c>
      <c r="AF71" s="173"/>
      <c r="AG71" s="28" t="s">
        <v>13</v>
      </c>
      <c r="AH71" s="75"/>
    </row>
    <row r="72" spans="4:34" ht="15.75">
      <c r="D72" s="119" t="s">
        <v>100</v>
      </c>
      <c r="E72" s="114"/>
      <c r="F72" s="120"/>
      <c r="G72" s="167" t="s">
        <v>56</v>
      </c>
      <c r="H72" s="168"/>
      <c r="I72" s="116" t="str">
        <f t="shared" si="0"/>
        <v>002Dh</v>
      </c>
      <c r="J72" s="36" t="s">
        <v>137</v>
      </c>
      <c r="T72" s="74"/>
      <c r="U72" s="74"/>
      <c r="V72" s="74"/>
      <c r="W72" s="74" t="s">
        <v>165</v>
      </c>
      <c r="X72" s="124">
        <f>VLOOKUP(G35,X64:Y67,2)</f>
        <v>4</v>
      </c>
      <c r="Y72" s="74" t="s">
        <v>161</v>
      </c>
      <c r="Z72" s="74"/>
      <c r="AA72" s="171" t="s">
        <v>56</v>
      </c>
      <c r="AB72" s="172"/>
      <c r="AC72" s="169" t="s">
        <v>138</v>
      </c>
      <c r="AD72" s="170"/>
      <c r="AE72" s="173" t="str">
        <f>RIGHT(DEC2HEX(G28-C26,4),2)</f>
        <v>2D</v>
      </c>
      <c r="AF72" s="173"/>
      <c r="AG72" s="28" t="s">
        <v>13</v>
      </c>
      <c r="AH72" s="75"/>
    </row>
    <row r="73" spans="4:34" ht="14.25">
      <c r="D73" s="119" t="s">
        <v>101</v>
      </c>
      <c r="E73" s="114"/>
      <c r="F73" s="120"/>
      <c r="G73" s="167" t="s">
        <v>57</v>
      </c>
      <c r="H73" s="168"/>
      <c r="I73" s="116" t="str">
        <f t="shared" si="0"/>
        <v>0110h</v>
      </c>
      <c r="T73" s="74"/>
      <c r="U73" s="74"/>
      <c r="V73" s="74"/>
      <c r="W73" s="74" t="s">
        <v>166</v>
      </c>
      <c r="X73" s="126">
        <f>VLOOKUP(G40,X68:Y71,2)</f>
        <v>0</v>
      </c>
      <c r="Y73" s="74" t="s">
        <v>162</v>
      </c>
      <c r="Z73" s="74"/>
      <c r="AA73" s="171" t="s">
        <v>57</v>
      </c>
      <c r="AB73" s="172"/>
      <c r="AC73" s="173" t="str">
        <f>LEFT(DEC2HEX(C27,4),2)</f>
        <v>01</v>
      </c>
      <c r="AD73" s="173"/>
      <c r="AE73" s="173" t="str">
        <f>RIGHT(DEC2HEX(C27,4),2)</f>
        <v>10</v>
      </c>
      <c r="AF73" s="173"/>
      <c r="AG73" s="28" t="s">
        <v>13</v>
      </c>
      <c r="AH73" s="75"/>
    </row>
    <row r="74" spans="4:34" ht="15.75">
      <c r="D74" s="119" t="s">
        <v>102</v>
      </c>
      <c r="E74" s="114"/>
      <c r="F74" s="120"/>
      <c r="G74" s="167" t="s">
        <v>58</v>
      </c>
      <c r="H74" s="168"/>
      <c r="I74" s="116" t="str">
        <f t="shared" si="0"/>
        <v>000Eh</v>
      </c>
      <c r="T74" s="74"/>
      <c r="U74" s="74"/>
      <c r="V74" s="74"/>
      <c r="W74" s="74" t="s">
        <v>163</v>
      </c>
      <c r="X74" s="74"/>
      <c r="Y74" s="74"/>
      <c r="Z74" s="74"/>
      <c r="AA74" s="171" t="s">
        <v>58</v>
      </c>
      <c r="AB74" s="172"/>
      <c r="AC74" s="169" t="s">
        <v>138</v>
      </c>
      <c r="AD74" s="170"/>
      <c r="AE74" s="173" t="str">
        <f>RIGHT(DEC2HEX(G32-C27,4),2)</f>
        <v>0E</v>
      </c>
      <c r="AF74" s="173"/>
      <c r="AG74" s="28" t="s">
        <v>13</v>
      </c>
      <c r="AH74" s="75"/>
    </row>
    <row r="75" spans="4:34" ht="15.75">
      <c r="D75" s="119" t="s">
        <v>103</v>
      </c>
      <c r="E75" s="114"/>
      <c r="F75" s="120"/>
      <c r="G75" s="167" t="s">
        <v>59</v>
      </c>
      <c r="H75" s="168"/>
      <c r="I75" s="116" t="str">
        <f>CONCATENATE(AC75,AE75,"h")</f>
        <v>00A9h</v>
      </c>
      <c r="T75" s="74"/>
      <c r="U75" s="74"/>
      <c r="V75" s="74"/>
      <c r="W75" s="74" t="s">
        <v>164</v>
      </c>
      <c r="X75" s="127">
        <f>HEX2BIN(X72)+HEX2BIN(X73)</f>
        <v>100</v>
      </c>
      <c r="Y75" s="74"/>
      <c r="Z75" s="74"/>
      <c r="AA75" s="171" t="s">
        <v>59</v>
      </c>
      <c r="AB75" s="172"/>
      <c r="AC75" s="169" t="s">
        <v>138</v>
      </c>
      <c r="AD75" s="170"/>
      <c r="AE75" s="179" t="str">
        <f>RIGHT(BIN2HEX(V80,4),2)</f>
        <v>A9</v>
      </c>
      <c r="AF75" s="179"/>
      <c r="AG75" s="28" t="s">
        <v>13</v>
      </c>
      <c r="AH75" s="75"/>
    </row>
    <row r="76" spans="4:34" ht="15.75">
      <c r="D76" s="119" t="s">
        <v>104</v>
      </c>
      <c r="E76" s="114"/>
      <c r="F76" s="120"/>
      <c r="G76" s="167" t="s">
        <v>60</v>
      </c>
      <c r="H76" s="168"/>
      <c r="I76" s="116" t="str">
        <f t="shared" si="0"/>
        <v>0002h</v>
      </c>
      <c r="T76" s="74"/>
      <c r="U76" s="74"/>
      <c r="V76" s="74"/>
      <c r="W76" s="74"/>
      <c r="X76" s="74"/>
      <c r="Y76" s="74"/>
      <c r="Z76" s="74"/>
      <c r="AA76" s="171" t="s">
        <v>60</v>
      </c>
      <c r="AB76" s="172"/>
      <c r="AC76" s="169" t="s">
        <v>138</v>
      </c>
      <c r="AD76" s="170"/>
      <c r="AE76" s="173" t="str">
        <f>RIGHT(DEC2HEX(G26,4),2)</f>
        <v>02</v>
      </c>
      <c r="AF76" s="173"/>
      <c r="AG76" s="28" t="s">
        <v>13</v>
      </c>
      <c r="AH76" s="75"/>
    </row>
    <row r="77" spans="4:34" ht="15.75">
      <c r="D77" s="119" t="s">
        <v>105</v>
      </c>
      <c r="E77" s="114"/>
      <c r="F77" s="120"/>
      <c r="G77" s="167" t="s">
        <v>61</v>
      </c>
      <c r="H77" s="168"/>
      <c r="I77" s="116" t="str">
        <f>CONCATENATE(AC77,AE77,"h")</f>
        <v>008Ah</v>
      </c>
      <c r="T77" s="74"/>
      <c r="U77" s="74"/>
      <c r="V77" s="74"/>
      <c r="W77" s="74"/>
      <c r="X77" s="128">
        <v>0</v>
      </c>
      <c r="Y77" s="128">
        <v>0</v>
      </c>
      <c r="Z77" s="74" t="s">
        <v>154</v>
      </c>
      <c r="AA77" s="171" t="s">
        <v>61</v>
      </c>
      <c r="AB77" s="172"/>
      <c r="AC77" s="169" t="s">
        <v>138</v>
      </c>
      <c r="AD77" s="170"/>
      <c r="AE77" s="180" t="str">
        <f>RIGHT(BIN2HEX(V85,4),2)</f>
        <v>8A</v>
      </c>
      <c r="AF77" s="180"/>
      <c r="AG77" s="28" t="s">
        <v>13</v>
      </c>
      <c r="AH77" s="75"/>
    </row>
    <row r="78" spans="4:34" ht="15.75">
      <c r="D78" s="119" t="s">
        <v>106</v>
      </c>
      <c r="E78" s="114"/>
      <c r="F78" s="120"/>
      <c r="G78" s="167" t="s">
        <v>62</v>
      </c>
      <c r="H78" s="168"/>
      <c r="I78" s="116" t="str">
        <f t="shared" si="0"/>
        <v>0002h</v>
      </c>
      <c r="T78" s="74"/>
      <c r="U78" s="74"/>
      <c r="V78" s="74"/>
      <c r="W78" s="74"/>
      <c r="X78" s="128">
        <v>1</v>
      </c>
      <c r="Y78" s="128">
        <v>80</v>
      </c>
      <c r="Z78" s="74"/>
      <c r="AA78" s="171" t="s">
        <v>62</v>
      </c>
      <c r="AB78" s="172"/>
      <c r="AC78" s="169" t="s">
        <v>138</v>
      </c>
      <c r="AD78" s="170"/>
      <c r="AE78" s="173" t="str">
        <f>RIGHT(DEC2HEX(G30,4),2)</f>
        <v>02</v>
      </c>
      <c r="AF78" s="173"/>
      <c r="AG78" s="28" t="s">
        <v>13</v>
      </c>
      <c r="AH78" s="75"/>
    </row>
    <row r="79" spans="4:34" ht="14.25">
      <c r="D79" s="100"/>
      <c r="E79" s="100"/>
      <c r="F79" s="100"/>
      <c r="G79" s="100"/>
      <c r="H79" s="100"/>
      <c r="I79" s="100"/>
      <c r="T79" s="74"/>
      <c r="U79" s="74"/>
      <c r="V79" s="74"/>
      <c r="W79" s="74"/>
      <c r="X79" s="128">
        <f>VLOOKUP(G43,X77:Y78,2)</f>
        <v>80</v>
      </c>
      <c r="Y79" s="129"/>
      <c r="Z79" s="74"/>
      <c r="AH79" s="75"/>
    </row>
    <row r="80" spans="4:34" ht="15.75">
      <c r="D80" s="113" t="s">
        <v>107</v>
      </c>
      <c r="E80" s="114"/>
      <c r="F80" s="115"/>
      <c r="G80" s="167" t="s">
        <v>63</v>
      </c>
      <c r="H80" s="168"/>
      <c r="I80" s="116" t="str">
        <f>CONCATENATE(AC80,AE80,"h")</f>
        <v>0000h</v>
      </c>
      <c r="T80" s="74"/>
      <c r="U80" s="74"/>
      <c r="V80" s="128">
        <f>HEX2BIN(X79)+HEX2BIN(X80)</f>
        <v>10101001</v>
      </c>
      <c r="W80" s="74"/>
      <c r="X80" s="179" t="str">
        <f>RIGHT(DEC2HEX(G29,4),2)</f>
        <v>29</v>
      </c>
      <c r="Y80" s="179"/>
      <c r="Z80" s="74"/>
      <c r="AA80" s="171" t="s">
        <v>63</v>
      </c>
      <c r="AB80" s="172"/>
      <c r="AC80" s="169" t="s">
        <v>138</v>
      </c>
      <c r="AD80" s="170"/>
      <c r="AE80" s="173" t="str">
        <f>RIGHT(DEC2HEX(C37,4),2)</f>
        <v>00</v>
      </c>
      <c r="AF80" s="173"/>
      <c r="AG80" s="28" t="s">
        <v>13</v>
      </c>
      <c r="AH80" s="75"/>
    </row>
    <row r="81" spans="4:34" ht="15.75">
      <c r="D81" s="113" t="s">
        <v>108</v>
      </c>
      <c r="E81" s="114"/>
      <c r="F81" s="115"/>
      <c r="G81" s="167" t="s">
        <v>67</v>
      </c>
      <c r="H81" s="168"/>
      <c r="I81" s="116" t="str">
        <f>CONCATENATE(AC81,AE81,"h")</f>
        <v>0000h</v>
      </c>
      <c r="T81" s="74"/>
      <c r="U81" s="74"/>
      <c r="V81" s="74"/>
      <c r="W81" s="74"/>
      <c r="X81" s="74"/>
      <c r="Y81" s="74"/>
      <c r="Z81" s="74"/>
      <c r="AA81" s="171" t="s">
        <v>67</v>
      </c>
      <c r="AB81" s="172"/>
      <c r="AC81" s="169" t="s">
        <v>138</v>
      </c>
      <c r="AD81" s="170"/>
      <c r="AE81" s="169" t="s">
        <v>138</v>
      </c>
      <c r="AF81" s="170"/>
      <c r="AG81" s="28" t="s">
        <v>13</v>
      </c>
      <c r="AH81" s="75"/>
    </row>
    <row r="82" spans="4:34" ht="15.75">
      <c r="D82" s="113" t="s">
        <v>109</v>
      </c>
      <c r="E82" s="114"/>
      <c r="F82" s="115"/>
      <c r="G82" s="167" t="s">
        <v>68</v>
      </c>
      <c r="H82" s="168"/>
      <c r="I82" s="116" t="str">
        <f>CONCATENATE(AC82,AE82,"h")</f>
        <v>0000h</v>
      </c>
      <c r="T82" s="74"/>
      <c r="U82" s="74"/>
      <c r="V82" s="74"/>
      <c r="W82" s="74"/>
      <c r="X82" s="131">
        <v>0</v>
      </c>
      <c r="Y82" s="131">
        <v>0</v>
      </c>
      <c r="Z82" s="74" t="s">
        <v>155</v>
      </c>
      <c r="AA82" s="171" t="s">
        <v>68</v>
      </c>
      <c r="AB82" s="172"/>
      <c r="AC82" s="169" t="s">
        <v>138</v>
      </c>
      <c r="AD82" s="170"/>
      <c r="AE82" s="169" t="s">
        <v>138</v>
      </c>
      <c r="AF82" s="170"/>
      <c r="AG82" s="28" t="s">
        <v>13</v>
      </c>
      <c r="AH82" s="75"/>
    </row>
    <row r="83" spans="4:34" ht="14.25">
      <c r="D83" s="100"/>
      <c r="E83" s="100"/>
      <c r="F83" s="100"/>
      <c r="G83" s="100"/>
      <c r="H83" s="100"/>
      <c r="I83" s="100"/>
      <c r="T83" s="74"/>
      <c r="U83" s="74"/>
      <c r="V83" s="74"/>
      <c r="W83" s="74"/>
      <c r="X83" s="131">
        <v>1</v>
      </c>
      <c r="Y83" s="131">
        <v>80</v>
      </c>
      <c r="Z83" s="74"/>
      <c r="AH83" s="75"/>
    </row>
    <row r="84" spans="4:34" ht="15.75">
      <c r="D84" s="113" t="s">
        <v>91</v>
      </c>
      <c r="E84" s="114"/>
      <c r="F84" s="115"/>
      <c r="G84" s="167" t="s">
        <v>33</v>
      </c>
      <c r="H84" s="168"/>
      <c r="I84" s="116" t="str">
        <f>CONCATENATE(AC84,AE84,"h")</f>
        <v>0002h</v>
      </c>
      <c r="T84" s="74"/>
      <c r="U84" s="74"/>
      <c r="V84" s="74"/>
      <c r="W84" s="74"/>
      <c r="X84" s="131">
        <f>VLOOKUP(G46,X82:Y83,2)</f>
        <v>80</v>
      </c>
      <c r="Y84" s="130"/>
      <c r="Z84" s="74"/>
      <c r="AA84" s="171" t="s">
        <v>33</v>
      </c>
      <c r="AB84" s="172"/>
      <c r="AC84" s="169" t="s">
        <v>138</v>
      </c>
      <c r="AD84" s="170"/>
      <c r="AE84" s="169" t="s">
        <v>140</v>
      </c>
      <c r="AF84" s="170"/>
      <c r="AG84" s="28" t="s">
        <v>13</v>
      </c>
      <c r="AH84" s="75"/>
    </row>
    <row r="85" spans="4:34" ht="14.25">
      <c r="D85" s="100"/>
      <c r="E85" s="100"/>
      <c r="F85" s="100"/>
      <c r="G85" s="100"/>
      <c r="H85" s="100"/>
      <c r="I85" s="100"/>
      <c r="T85" s="74"/>
      <c r="U85" s="74"/>
      <c r="V85" s="131">
        <f>HEX2BIN(X84)+HEX2BIN(X85)</f>
        <v>10001010</v>
      </c>
      <c r="W85" s="74"/>
      <c r="X85" s="180" t="str">
        <f>RIGHT(DEC2HEX(G33,4),2)</f>
        <v>0A</v>
      </c>
      <c r="Y85" s="180"/>
      <c r="Z85" s="74"/>
      <c r="AA85" s="74"/>
      <c r="AB85" s="74"/>
      <c r="AC85" s="74"/>
      <c r="AD85" s="74"/>
      <c r="AE85" s="74"/>
      <c r="AF85" s="56"/>
      <c r="AG85" s="64"/>
      <c r="AH85" s="75"/>
    </row>
    <row r="86" spans="4:34" ht="15">
      <c r="D86" s="121" t="s">
        <v>142</v>
      </c>
      <c r="E86" s="100"/>
      <c r="F86" s="100"/>
      <c r="G86" s="100"/>
      <c r="H86" s="100"/>
      <c r="I86" s="100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56"/>
      <c r="AG86" s="64"/>
      <c r="AH86" s="75"/>
    </row>
    <row r="87" spans="20:34" ht="14.25"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56"/>
      <c r="AG87" s="64"/>
      <c r="AH87" s="75"/>
    </row>
    <row r="88" spans="20:34" ht="14.25"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56"/>
      <c r="AG88" s="64"/>
      <c r="AH88" s="75"/>
    </row>
    <row r="89" spans="20:34" ht="14.25"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56"/>
      <c r="AG89" s="64"/>
      <c r="AH89" s="75"/>
    </row>
    <row r="90" spans="20:34" ht="14.25"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56"/>
      <c r="AG90" s="64"/>
      <c r="AH90" s="75"/>
    </row>
    <row r="91" spans="20:34" ht="14.25"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56"/>
      <c r="AG91" s="64"/>
      <c r="AH91" s="75"/>
    </row>
    <row r="92" spans="20:34" ht="14.25"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56"/>
      <c r="AG92" s="64"/>
      <c r="AH92" s="75"/>
    </row>
    <row r="93" spans="5:34" ht="25.5">
      <c r="E93" s="48"/>
      <c r="F93" s="86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56"/>
      <c r="AG93" s="64"/>
      <c r="AH93" s="75"/>
    </row>
    <row r="94" spans="5:34" ht="14.25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56"/>
      <c r="AG94" s="64"/>
      <c r="AH94" s="75"/>
    </row>
    <row r="95" spans="5:34" ht="14.25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56"/>
      <c r="AG95" s="64"/>
      <c r="AH95" s="75"/>
    </row>
    <row r="96" spans="5:34" ht="14.25">
      <c r="E96" s="48"/>
      <c r="F96" s="48"/>
      <c r="G96" s="48"/>
      <c r="H96" s="48"/>
      <c r="I96" s="181"/>
      <c r="J96" s="181"/>
      <c r="K96" s="181"/>
      <c r="L96" s="181"/>
      <c r="M96" s="48"/>
      <c r="N96" s="48"/>
      <c r="O96" s="48"/>
      <c r="P96" s="48"/>
      <c r="Q96" s="48"/>
      <c r="AD96" s="75"/>
      <c r="AE96" s="74"/>
      <c r="AF96" s="56"/>
      <c r="AG96" s="64"/>
      <c r="AH96" s="75"/>
    </row>
    <row r="97" spans="5:34" ht="14.25">
      <c r="E97" s="48"/>
      <c r="F97" s="48"/>
      <c r="G97" s="48"/>
      <c r="H97" s="48"/>
      <c r="I97" s="182"/>
      <c r="J97" s="181"/>
      <c r="K97" s="181"/>
      <c r="L97" s="181"/>
      <c r="M97" s="48"/>
      <c r="N97" s="48"/>
      <c r="O97" s="48"/>
      <c r="P97" s="48"/>
      <c r="Q97" s="48"/>
      <c r="AD97" s="75"/>
      <c r="AE97" s="74"/>
      <c r="AF97" s="56"/>
      <c r="AG97" s="64"/>
      <c r="AH97" s="75"/>
    </row>
    <row r="98" spans="5:40" ht="14.25">
      <c r="E98" s="48"/>
      <c r="F98" s="72"/>
      <c r="G98" s="153"/>
      <c r="H98" s="153"/>
      <c r="I98" s="181"/>
      <c r="J98" s="181"/>
      <c r="K98" s="181"/>
      <c r="L98" s="181"/>
      <c r="M98" s="48"/>
      <c r="N98" s="48"/>
      <c r="O98" s="48"/>
      <c r="P98" s="48"/>
      <c r="Q98" s="48"/>
      <c r="AD98" s="88"/>
      <c r="AE98" s="88"/>
      <c r="AF98" s="56"/>
      <c r="AG98" s="88"/>
      <c r="AH98" s="88"/>
      <c r="AN98" s="88"/>
    </row>
    <row r="99" spans="5:34" ht="14.25">
      <c r="E99" s="48"/>
      <c r="F99" s="72"/>
      <c r="G99" s="153"/>
      <c r="H99" s="153"/>
      <c r="I99" s="183"/>
      <c r="J99" s="183"/>
      <c r="K99" s="183"/>
      <c r="L99" s="183"/>
      <c r="M99" s="48"/>
      <c r="N99" s="48"/>
      <c r="O99" s="48"/>
      <c r="P99" s="48"/>
      <c r="Q99" s="48"/>
      <c r="AD99" s="88"/>
      <c r="AE99" s="88"/>
      <c r="AF99" s="56"/>
      <c r="AG99" s="88"/>
      <c r="AH99" s="88"/>
    </row>
    <row r="100" spans="5:34" ht="14.25">
      <c r="E100" s="48"/>
      <c r="F100" s="72"/>
      <c r="G100" s="153"/>
      <c r="H100" s="153"/>
      <c r="I100" s="181"/>
      <c r="J100" s="181"/>
      <c r="K100" s="181"/>
      <c r="L100" s="181"/>
      <c r="M100" s="48"/>
      <c r="N100" s="48"/>
      <c r="O100" s="48"/>
      <c r="P100" s="48"/>
      <c r="Q100" s="48"/>
      <c r="AD100" s="89"/>
      <c r="AE100" s="73"/>
      <c r="AF100" s="56"/>
      <c r="AG100" s="73"/>
      <c r="AH100" s="88"/>
    </row>
    <row r="101" spans="5:35" ht="14.25">
      <c r="E101" s="48"/>
      <c r="F101" s="72"/>
      <c r="G101" s="153"/>
      <c r="H101" s="153"/>
      <c r="I101" s="183"/>
      <c r="J101" s="183"/>
      <c r="K101" s="183"/>
      <c r="L101" s="183"/>
      <c r="M101" s="48"/>
      <c r="N101" s="48"/>
      <c r="O101" s="48"/>
      <c r="P101" s="48"/>
      <c r="Q101" s="48"/>
      <c r="AD101" s="90"/>
      <c r="AE101" s="91"/>
      <c r="AF101" s="56"/>
      <c r="AG101" s="90"/>
      <c r="AH101" s="90"/>
      <c r="AI101" s="74"/>
    </row>
    <row r="102" spans="5:34" ht="14.25">
      <c r="E102" s="48"/>
      <c r="F102" s="72"/>
      <c r="G102" s="153"/>
      <c r="H102" s="153"/>
      <c r="I102" s="183"/>
      <c r="J102" s="183"/>
      <c r="K102" s="183"/>
      <c r="L102" s="183"/>
      <c r="M102" s="48"/>
      <c r="N102" s="48"/>
      <c r="O102" s="48"/>
      <c r="P102" s="48"/>
      <c r="Q102" s="48"/>
      <c r="AD102" s="75"/>
      <c r="AE102" s="74"/>
      <c r="AF102" s="56"/>
      <c r="AG102" s="75"/>
      <c r="AH102" s="75"/>
    </row>
    <row r="103" spans="5:34" ht="14.25">
      <c r="E103" s="48"/>
      <c r="F103" s="72"/>
      <c r="G103" s="72"/>
      <c r="H103" s="73"/>
      <c r="I103" s="73"/>
      <c r="J103" s="73"/>
      <c r="K103" s="73"/>
      <c r="L103" s="73"/>
      <c r="M103" s="48"/>
      <c r="N103" s="48"/>
      <c r="O103" s="48"/>
      <c r="P103" s="48"/>
      <c r="Q103" s="48"/>
      <c r="AD103" s="73"/>
      <c r="AE103" s="48"/>
      <c r="AF103" s="56"/>
      <c r="AG103" s="73"/>
      <c r="AH103" s="73"/>
    </row>
    <row r="104" spans="5:34" ht="14.25">
      <c r="E104" s="48"/>
      <c r="F104" s="72"/>
      <c r="G104" s="153"/>
      <c r="H104" s="153"/>
      <c r="I104" s="183"/>
      <c r="J104" s="183"/>
      <c r="K104" s="48"/>
      <c r="L104" s="48"/>
      <c r="M104" s="48"/>
      <c r="N104" s="48"/>
      <c r="O104" s="48"/>
      <c r="P104" s="153"/>
      <c r="Q104" s="153"/>
      <c r="R104" s="181"/>
      <c r="S104" s="181"/>
      <c r="T104" s="48"/>
      <c r="U104" s="48"/>
      <c r="AD104" s="73"/>
      <c r="AE104" s="48"/>
      <c r="AF104" s="56"/>
      <c r="AG104" s="73"/>
      <c r="AH104" s="73"/>
    </row>
    <row r="105" spans="5:34" ht="14.25">
      <c r="E105" s="48"/>
      <c r="F105" s="72"/>
      <c r="G105" s="153"/>
      <c r="H105" s="153"/>
      <c r="I105" s="181"/>
      <c r="J105" s="181"/>
      <c r="K105" s="48"/>
      <c r="L105" s="87"/>
      <c r="M105" s="48"/>
      <c r="N105" s="48"/>
      <c r="O105" s="48"/>
      <c r="P105" s="48"/>
      <c r="Q105" s="48"/>
      <c r="AD105" s="73"/>
      <c r="AE105" s="48"/>
      <c r="AF105" s="56"/>
      <c r="AG105" s="73"/>
      <c r="AH105" s="73"/>
    </row>
    <row r="106" spans="5:34" ht="14.25">
      <c r="E106" s="48"/>
      <c r="F106" s="72"/>
      <c r="G106" s="72"/>
      <c r="H106" s="73"/>
      <c r="I106" s="73"/>
      <c r="J106" s="73"/>
      <c r="K106" s="73"/>
      <c r="L106" s="73"/>
      <c r="M106" s="48"/>
      <c r="N106" s="48"/>
      <c r="O106" s="48"/>
      <c r="P106" s="48"/>
      <c r="Q106" s="48"/>
      <c r="AD106" s="73"/>
      <c r="AE106" s="87"/>
      <c r="AF106" s="56"/>
      <c r="AG106" s="73"/>
      <c r="AH106" s="73"/>
    </row>
    <row r="107" spans="5:34" ht="14.25">
      <c r="E107" s="48"/>
      <c r="F107" s="72"/>
      <c r="G107" s="153"/>
      <c r="H107" s="153"/>
      <c r="I107" s="181"/>
      <c r="J107" s="181"/>
      <c r="K107" s="181"/>
      <c r="L107" s="181"/>
      <c r="M107" s="48"/>
      <c r="N107" s="48"/>
      <c r="O107" s="48"/>
      <c r="P107" s="48"/>
      <c r="Q107" s="48"/>
      <c r="AD107" s="73"/>
      <c r="AE107" s="87"/>
      <c r="AF107" s="56"/>
      <c r="AG107" s="73"/>
      <c r="AH107" s="73"/>
    </row>
    <row r="108" spans="5:34" ht="14.25">
      <c r="E108" s="48"/>
      <c r="F108" s="72"/>
      <c r="G108" s="153"/>
      <c r="H108" s="153"/>
      <c r="I108" s="181"/>
      <c r="J108" s="181"/>
      <c r="K108" s="181"/>
      <c r="L108" s="181"/>
      <c r="M108" s="48"/>
      <c r="N108" s="48"/>
      <c r="O108" s="48"/>
      <c r="P108" s="48"/>
      <c r="Q108" s="48"/>
      <c r="AD108" s="92"/>
      <c r="AE108" s="93"/>
      <c r="AF108" s="56"/>
      <c r="AG108" s="92"/>
      <c r="AH108" s="92"/>
    </row>
    <row r="109" spans="5:34" ht="14.25">
      <c r="E109" s="48"/>
      <c r="F109" s="72"/>
      <c r="G109" s="153"/>
      <c r="H109" s="153"/>
      <c r="I109" s="181"/>
      <c r="J109" s="181"/>
      <c r="K109" s="181"/>
      <c r="L109" s="181"/>
      <c r="M109" s="48"/>
      <c r="N109" s="48"/>
      <c r="O109" s="94"/>
      <c r="P109" s="48"/>
      <c r="Q109" s="48"/>
      <c r="Y109" s="36"/>
      <c r="AD109" s="73"/>
      <c r="AE109" s="87"/>
      <c r="AF109" s="56"/>
      <c r="AG109" s="73"/>
      <c r="AH109" s="73"/>
    </row>
    <row r="110" spans="5:34" ht="14.25">
      <c r="E110" s="48"/>
      <c r="F110" s="72"/>
      <c r="G110" s="153"/>
      <c r="H110" s="153"/>
      <c r="I110" s="184"/>
      <c r="J110" s="184"/>
      <c r="K110" s="181"/>
      <c r="L110" s="181"/>
      <c r="M110" s="48"/>
      <c r="N110" s="48"/>
      <c r="O110" s="48"/>
      <c r="P110" s="48"/>
      <c r="Q110" s="48"/>
      <c r="AD110" s="73"/>
      <c r="AE110" s="87"/>
      <c r="AF110" s="56"/>
      <c r="AG110" s="73"/>
      <c r="AH110" s="73"/>
    </row>
    <row r="111" spans="5:34" ht="14.25">
      <c r="E111" s="48"/>
      <c r="F111" s="72"/>
      <c r="G111" s="153"/>
      <c r="H111" s="153"/>
      <c r="I111" s="184"/>
      <c r="J111" s="184"/>
      <c r="K111" s="181"/>
      <c r="L111" s="181"/>
      <c r="M111" s="48"/>
      <c r="N111" s="48"/>
      <c r="O111" s="48"/>
      <c r="P111" s="48"/>
      <c r="Q111" s="48"/>
      <c r="AD111" s="92"/>
      <c r="AE111" s="93"/>
      <c r="AF111" s="56"/>
      <c r="AG111" s="92"/>
      <c r="AH111" s="92"/>
    </row>
    <row r="112" spans="5:34" ht="14.25">
      <c r="E112" s="48"/>
      <c r="F112" s="72"/>
      <c r="G112" s="153"/>
      <c r="H112" s="153"/>
      <c r="I112" s="184"/>
      <c r="J112" s="184"/>
      <c r="K112" s="181"/>
      <c r="L112" s="181"/>
      <c r="M112" s="48"/>
      <c r="N112" s="48"/>
      <c r="O112" s="48"/>
      <c r="P112" s="48"/>
      <c r="Q112" s="48"/>
      <c r="AD112" s="73"/>
      <c r="AE112" s="87"/>
      <c r="AF112" s="56"/>
      <c r="AG112" s="73"/>
      <c r="AH112" s="73"/>
    </row>
    <row r="113" spans="5:34" ht="14.25">
      <c r="E113" s="48"/>
      <c r="F113" s="72"/>
      <c r="G113" s="153"/>
      <c r="H113" s="153"/>
      <c r="I113" s="184"/>
      <c r="J113" s="184"/>
      <c r="K113" s="181"/>
      <c r="L113" s="181"/>
      <c r="M113" s="48"/>
      <c r="N113" s="48"/>
      <c r="O113" s="48"/>
      <c r="P113" s="48"/>
      <c r="Q113" s="48"/>
      <c r="AD113" s="73"/>
      <c r="AE113" s="87"/>
      <c r="AF113" s="56"/>
      <c r="AG113" s="73"/>
      <c r="AH113" s="73"/>
    </row>
    <row r="114" spans="5:34" ht="14.25">
      <c r="E114" s="48"/>
      <c r="F114" s="72"/>
      <c r="G114" s="153"/>
      <c r="H114" s="153"/>
      <c r="I114" s="184"/>
      <c r="J114" s="184"/>
      <c r="K114" s="181"/>
      <c r="L114" s="181"/>
      <c r="M114" s="48"/>
      <c r="N114" s="48"/>
      <c r="O114" s="48"/>
      <c r="P114" s="48"/>
      <c r="Q114" s="48"/>
      <c r="AD114" s="73"/>
      <c r="AE114" s="87"/>
      <c r="AF114" s="56"/>
      <c r="AG114" s="73"/>
      <c r="AH114" s="73"/>
    </row>
    <row r="115" spans="5:34" ht="14.25">
      <c r="E115" s="48"/>
      <c r="F115" s="72"/>
      <c r="G115" s="153"/>
      <c r="H115" s="153"/>
      <c r="I115" s="181"/>
      <c r="J115" s="181"/>
      <c r="K115" s="181"/>
      <c r="L115" s="181"/>
      <c r="M115" s="48"/>
      <c r="N115" s="48"/>
      <c r="O115" s="48"/>
      <c r="P115" s="48"/>
      <c r="Q115" s="48"/>
      <c r="AD115" s="73"/>
      <c r="AE115" s="87"/>
      <c r="AF115" s="56"/>
      <c r="AG115" s="73"/>
      <c r="AH115" s="73"/>
    </row>
    <row r="116" spans="5:34" ht="14.25">
      <c r="E116" s="48"/>
      <c r="F116" s="72"/>
      <c r="G116" s="153"/>
      <c r="H116" s="153"/>
      <c r="I116" s="184"/>
      <c r="J116" s="184"/>
      <c r="K116" s="181"/>
      <c r="L116" s="181"/>
      <c r="M116" s="48"/>
      <c r="N116" s="48"/>
      <c r="O116" s="94"/>
      <c r="P116" s="48"/>
      <c r="Q116" s="48"/>
      <c r="Y116" s="36"/>
      <c r="AD116" s="73"/>
      <c r="AE116" s="87"/>
      <c r="AF116" s="56"/>
      <c r="AG116" s="73"/>
      <c r="AH116" s="73"/>
    </row>
    <row r="117" spans="5:34" ht="14.25">
      <c r="E117" s="48"/>
      <c r="F117" s="72"/>
      <c r="G117" s="72"/>
      <c r="H117" s="73"/>
      <c r="I117" s="73"/>
      <c r="J117" s="73"/>
      <c r="K117" s="73"/>
      <c r="L117" s="73"/>
      <c r="M117" s="48"/>
      <c r="N117" s="48"/>
      <c r="O117" s="95"/>
      <c r="P117" s="48"/>
      <c r="Q117" s="48"/>
      <c r="R117" s="184"/>
      <c r="S117" s="184"/>
      <c r="U117" s="74"/>
      <c r="X117" s="96"/>
      <c r="Y117" s="96"/>
      <c r="Z117" s="96"/>
      <c r="AA117" s="96"/>
      <c r="AB117" s="96"/>
      <c r="AC117" s="97"/>
      <c r="AD117" s="75"/>
      <c r="AE117" s="74"/>
      <c r="AF117" s="56"/>
      <c r="AG117" s="75"/>
      <c r="AH117" s="75"/>
    </row>
    <row r="118" spans="5:34" ht="14.25">
      <c r="E118" s="48"/>
      <c r="F118" s="72"/>
      <c r="G118" s="153"/>
      <c r="H118" s="153"/>
      <c r="I118" s="184"/>
      <c r="J118" s="184"/>
      <c r="K118" s="181"/>
      <c r="L118" s="181"/>
      <c r="M118" s="48"/>
      <c r="N118" s="48"/>
      <c r="O118" s="95"/>
      <c r="P118" s="48"/>
      <c r="Q118" s="48"/>
      <c r="X118" s="96"/>
      <c r="Y118" s="96"/>
      <c r="Z118" s="96"/>
      <c r="AA118" s="96"/>
      <c r="AB118" s="96"/>
      <c r="AC118" s="97"/>
      <c r="AD118" s="75"/>
      <c r="AE118" s="74"/>
      <c r="AF118" s="56"/>
      <c r="AG118" s="75"/>
      <c r="AH118" s="75"/>
    </row>
    <row r="119" spans="5:34" ht="14.25">
      <c r="E119" s="48"/>
      <c r="F119" s="72"/>
      <c r="G119" s="153"/>
      <c r="H119" s="153"/>
      <c r="I119" s="181"/>
      <c r="J119" s="181"/>
      <c r="K119" s="181"/>
      <c r="L119" s="181"/>
      <c r="M119" s="48"/>
      <c r="N119" s="48"/>
      <c r="O119" s="95"/>
      <c r="P119" s="48"/>
      <c r="Q119" s="48"/>
      <c r="X119" s="96"/>
      <c r="Y119" s="96"/>
      <c r="Z119" s="96"/>
      <c r="AA119" s="96"/>
      <c r="AB119" s="96"/>
      <c r="AC119" s="97"/>
      <c r="AD119" s="75"/>
      <c r="AE119" s="74"/>
      <c r="AF119" s="56"/>
      <c r="AG119" s="75"/>
      <c r="AH119" s="75"/>
    </row>
    <row r="120" spans="5:34" ht="14.25">
      <c r="E120" s="48"/>
      <c r="F120" s="72"/>
      <c r="G120" s="72"/>
      <c r="H120" s="48"/>
      <c r="I120" s="48"/>
      <c r="J120" s="48"/>
      <c r="K120" s="48"/>
      <c r="L120" s="48"/>
      <c r="M120" s="95"/>
      <c r="N120" s="95"/>
      <c r="O120" s="95"/>
      <c r="P120" s="48"/>
      <c r="Q120" s="48"/>
      <c r="T120" s="74"/>
      <c r="U120" s="74"/>
      <c r="X120" s="96"/>
      <c r="Y120" s="96"/>
      <c r="Z120" s="96"/>
      <c r="AA120" s="96"/>
      <c r="AB120" s="96"/>
      <c r="AC120" s="97"/>
      <c r="AD120" s="74"/>
      <c r="AE120" s="74"/>
      <c r="AF120" s="74"/>
      <c r="AG120" s="75"/>
      <c r="AH120" s="75"/>
    </row>
    <row r="121" spans="5:34" ht="14.25">
      <c r="E121" s="48"/>
      <c r="F121" s="72"/>
      <c r="G121" s="153"/>
      <c r="H121" s="153"/>
      <c r="I121" s="181"/>
      <c r="J121" s="181"/>
      <c r="K121" s="181"/>
      <c r="L121" s="181"/>
      <c r="M121" s="48"/>
      <c r="N121" s="48"/>
      <c r="O121" s="95"/>
      <c r="P121" s="48"/>
      <c r="Q121" s="48"/>
      <c r="X121" s="96"/>
      <c r="Y121" s="96"/>
      <c r="Z121" s="96"/>
      <c r="AA121" s="96"/>
      <c r="AB121" s="96"/>
      <c r="AC121" s="97"/>
      <c r="AD121" s="74"/>
      <c r="AE121" s="74"/>
      <c r="AF121" s="74"/>
      <c r="AG121" s="75"/>
      <c r="AH121" s="74"/>
    </row>
    <row r="122" spans="5:34" ht="14.25">
      <c r="E122" s="48"/>
      <c r="F122" s="73"/>
      <c r="G122" s="153"/>
      <c r="H122" s="153"/>
      <c r="I122" s="181"/>
      <c r="J122" s="181"/>
      <c r="K122" s="181"/>
      <c r="L122" s="181"/>
      <c r="M122" s="48"/>
      <c r="N122" s="48"/>
      <c r="O122" s="95"/>
      <c r="P122" s="48"/>
      <c r="Q122" s="48"/>
      <c r="X122" s="96"/>
      <c r="Y122" s="96"/>
      <c r="Z122" s="96"/>
      <c r="AA122" s="96"/>
      <c r="AB122" s="96"/>
      <c r="AC122" s="97"/>
      <c r="AD122" s="74"/>
      <c r="AE122" s="74"/>
      <c r="AF122" s="74"/>
      <c r="AG122" s="74"/>
      <c r="AH122" s="74"/>
    </row>
    <row r="123" spans="5:34" ht="14.25">
      <c r="E123" s="48"/>
      <c r="F123" s="73"/>
      <c r="G123" s="153"/>
      <c r="H123" s="153"/>
      <c r="I123" s="181"/>
      <c r="J123" s="181"/>
      <c r="K123" s="181"/>
      <c r="L123" s="181"/>
      <c r="M123" s="48"/>
      <c r="N123" s="48"/>
      <c r="O123" s="95"/>
      <c r="P123" s="48"/>
      <c r="Q123" s="48"/>
      <c r="X123" s="96"/>
      <c r="Y123" s="96"/>
      <c r="Z123" s="96"/>
      <c r="AA123" s="96"/>
      <c r="AB123" s="96"/>
      <c r="AC123" s="97"/>
      <c r="AD123" s="74"/>
      <c r="AE123" s="74"/>
      <c r="AF123" s="74"/>
      <c r="AG123" s="74"/>
      <c r="AH123" s="74"/>
    </row>
    <row r="124" spans="5:34" ht="14.25">
      <c r="E124" s="48"/>
      <c r="F124" s="73"/>
      <c r="G124" s="153"/>
      <c r="H124" s="153"/>
      <c r="I124" s="181"/>
      <c r="J124" s="181"/>
      <c r="K124" s="181"/>
      <c r="L124" s="181"/>
      <c r="M124" s="48"/>
      <c r="N124" s="48"/>
      <c r="O124" s="72"/>
      <c r="P124" s="48"/>
      <c r="Q124" s="48"/>
      <c r="X124" s="98"/>
      <c r="Y124" s="98"/>
      <c r="Z124" s="98"/>
      <c r="AA124" s="98"/>
      <c r="AB124" s="98"/>
      <c r="AC124" s="75"/>
      <c r="AD124" s="74"/>
      <c r="AE124" s="74"/>
      <c r="AF124" s="74"/>
      <c r="AG124" s="74"/>
      <c r="AH124" s="74"/>
    </row>
    <row r="125" spans="5:34" ht="14.25">
      <c r="E125" s="48"/>
      <c r="F125" s="73"/>
      <c r="G125" s="153"/>
      <c r="H125" s="153"/>
      <c r="I125" s="48"/>
      <c r="J125" s="48"/>
      <c r="K125" s="181"/>
      <c r="L125" s="181"/>
      <c r="M125" s="48"/>
      <c r="N125" s="48"/>
      <c r="O125" s="48"/>
      <c r="P125" s="48"/>
      <c r="Q125" s="48"/>
      <c r="X125" s="74"/>
      <c r="Y125" s="74"/>
      <c r="Z125" s="74"/>
      <c r="AA125" s="74"/>
      <c r="AB125" s="74"/>
      <c r="AC125" s="75"/>
      <c r="AD125" s="74"/>
      <c r="AE125" s="74"/>
      <c r="AF125" s="74"/>
      <c r="AG125" s="74"/>
      <c r="AH125" s="74"/>
    </row>
    <row r="126" spans="5:34" ht="14.25">
      <c r="E126" s="48"/>
      <c r="F126" s="48"/>
      <c r="G126" s="153"/>
      <c r="H126" s="153"/>
      <c r="I126" s="181"/>
      <c r="J126" s="181"/>
      <c r="K126" s="181"/>
      <c r="L126" s="181"/>
      <c r="M126" s="48"/>
      <c r="N126" s="48"/>
      <c r="O126" s="48"/>
      <c r="P126" s="48"/>
      <c r="Q126" s="48"/>
      <c r="X126" s="74"/>
      <c r="Y126" s="74"/>
      <c r="Z126" s="74"/>
      <c r="AA126" s="74"/>
      <c r="AB126" s="74"/>
      <c r="AC126" s="75"/>
      <c r="AD126" s="74"/>
      <c r="AE126" s="74"/>
      <c r="AF126" s="74"/>
      <c r="AG126" s="74"/>
      <c r="AH126" s="74"/>
    </row>
    <row r="127" spans="5:34" ht="14.25">
      <c r="E127" s="48"/>
      <c r="F127" s="48"/>
      <c r="G127" s="153"/>
      <c r="H127" s="153"/>
      <c r="I127" s="181"/>
      <c r="J127" s="181"/>
      <c r="K127" s="181"/>
      <c r="L127" s="181"/>
      <c r="M127" s="48"/>
      <c r="N127" s="48"/>
      <c r="O127" s="48"/>
      <c r="P127" s="48"/>
      <c r="Q127" s="48"/>
      <c r="X127" s="74"/>
      <c r="Y127" s="74"/>
      <c r="Z127" s="74"/>
      <c r="AA127" s="74"/>
      <c r="AB127" s="74"/>
      <c r="AC127" s="75"/>
      <c r="AD127" s="74"/>
      <c r="AE127" s="74"/>
      <c r="AF127" s="74"/>
      <c r="AG127" s="74"/>
      <c r="AH127" s="74"/>
    </row>
    <row r="128" spans="5:34" ht="14.25">
      <c r="E128" s="48"/>
      <c r="F128" s="48"/>
      <c r="G128" s="153"/>
      <c r="H128" s="153"/>
      <c r="I128" s="181"/>
      <c r="J128" s="181"/>
      <c r="K128" s="181"/>
      <c r="L128" s="181"/>
      <c r="M128" s="48"/>
      <c r="N128" s="48"/>
      <c r="O128" s="48"/>
      <c r="P128" s="48"/>
      <c r="Q128" s="48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5:34" ht="14.25"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T129" s="74"/>
      <c r="U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5:34" ht="14.25"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181"/>
      <c r="S130" s="181"/>
      <c r="T130" s="181"/>
      <c r="U130" s="181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:34" ht="14.25">
      <c r="A131" s="74"/>
      <c r="B131" s="74"/>
      <c r="C131" s="75"/>
      <c r="D131" s="74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:34" ht="14.25">
      <c r="A132" s="74"/>
      <c r="B132" s="74"/>
      <c r="C132" s="75"/>
      <c r="D132" s="74"/>
      <c r="E132" s="48"/>
      <c r="F132" s="48"/>
      <c r="G132" s="48"/>
      <c r="H132" s="48"/>
      <c r="I132" s="181"/>
      <c r="J132" s="181"/>
      <c r="K132" s="181"/>
      <c r="L132" s="181"/>
      <c r="M132" s="48"/>
      <c r="N132" s="48"/>
      <c r="O132" s="48"/>
      <c r="P132" s="48"/>
      <c r="Q132" s="48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:34" ht="14.25">
      <c r="A133" s="74"/>
      <c r="B133" s="74"/>
      <c r="C133" s="74"/>
      <c r="D133" s="74"/>
      <c r="E133" s="48"/>
      <c r="F133" s="73"/>
      <c r="G133" s="73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T133" s="74"/>
      <c r="U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:34" ht="14.25">
      <c r="A134" s="74"/>
      <c r="B134" s="74"/>
      <c r="C134" s="74"/>
      <c r="D134" s="74"/>
      <c r="E134" s="48"/>
      <c r="F134" s="73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:17" ht="14.25">
      <c r="A135" s="74"/>
      <c r="B135" s="74"/>
      <c r="C135" s="185"/>
      <c r="D135" s="186"/>
      <c r="E135" s="48"/>
      <c r="F135" s="73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1:17" ht="14.25">
      <c r="A136" s="74"/>
      <c r="B136" s="74"/>
      <c r="C136" s="185"/>
      <c r="D136" s="186"/>
      <c r="E136" s="48"/>
      <c r="F136" s="73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1:17" ht="14.25">
      <c r="A137" s="74"/>
      <c r="B137" s="74"/>
      <c r="C137" s="185"/>
      <c r="D137" s="186"/>
      <c r="E137" s="48"/>
      <c r="F137" s="73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</row>
    <row r="138" spans="1:17" ht="14.25">
      <c r="A138" s="74"/>
      <c r="B138" s="74"/>
      <c r="C138" s="185"/>
      <c r="D138" s="186"/>
      <c r="E138" s="48"/>
      <c r="F138" s="73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ht="14.25">
      <c r="A139" s="74"/>
      <c r="B139" s="74"/>
      <c r="C139" s="185"/>
      <c r="D139" s="186"/>
      <c r="E139" s="48"/>
      <c r="F139" s="73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 ht="14.25">
      <c r="A140" s="74"/>
      <c r="B140" s="74"/>
      <c r="C140" s="185"/>
      <c r="D140" s="186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1:17" ht="14.25">
      <c r="A141" s="74"/>
      <c r="B141" s="74"/>
      <c r="C141" s="185"/>
      <c r="D141" s="74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 ht="14.25">
      <c r="A142" s="74"/>
      <c r="B142" s="74"/>
      <c r="C142" s="185"/>
      <c r="D142" s="74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1:17" ht="14.25">
      <c r="A143" s="74"/>
      <c r="B143" s="74"/>
      <c r="C143" s="185"/>
      <c r="D143" s="185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1:17" ht="14.25">
      <c r="A144" s="74"/>
      <c r="B144" s="74"/>
      <c r="C144" s="185"/>
      <c r="D144" s="185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1:17" ht="14.25">
      <c r="A145" s="74"/>
      <c r="C145" s="187"/>
      <c r="D145" s="187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1:17" ht="14.25">
      <c r="A146" s="74"/>
      <c r="C146" s="187"/>
      <c r="D146" s="187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5:17" ht="14.25"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5:17" ht="14.25"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3:17" ht="14.25">
      <c r="C149" s="187"/>
      <c r="D149" s="18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3:4" ht="14.25">
      <c r="C150" s="187"/>
      <c r="D150" s="188"/>
    </row>
    <row r="151" spans="3:4" ht="14.25">
      <c r="C151" s="187"/>
      <c r="D151" s="187"/>
    </row>
    <row r="152" spans="3:4" ht="14.25">
      <c r="C152" s="187"/>
      <c r="D152" s="187"/>
    </row>
    <row r="153" spans="3:4" ht="14.25">
      <c r="C153" s="187"/>
      <c r="D153" s="187"/>
    </row>
    <row r="154" spans="3:4" ht="14.25">
      <c r="C154" s="187"/>
      <c r="D154" s="187"/>
    </row>
    <row r="155" spans="3:4" ht="14.25">
      <c r="C155" s="187"/>
      <c r="D155" s="187"/>
    </row>
    <row r="156" spans="3:4" ht="14.25">
      <c r="C156" s="187"/>
      <c r="D156" s="187"/>
    </row>
  </sheetData>
  <sheetProtection password="DBC7" sheet="1" selectLockedCells="1"/>
  <mergeCells count="213">
    <mergeCell ref="AA71:AB71"/>
    <mergeCell ref="AA72:AB72"/>
    <mergeCell ref="AA73:AB73"/>
    <mergeCell ref="AA74:AB74"/>
    <mergeCell ref="AA75:AB75"/>
    <mergeCell ref="AA76:AB76"/>
    <mergeCell ref="C151:C152"/>
    <mergeCell ref="D151:D152"/>
    <mergeCell ref="C153:C154"/>
    <mergeCell ref="D153:D154"/>
    <mergeCell ref="C155:C156"/>
    <mergeCell ref="D155:D156"/>
    <mergeCell ref="C141:C142"/>
    <mergeCell ref="C143:C144"/>
    <mergeCell ref="D143:D144"/>
    <mergeCell ref="C145:C146"/>
    <mergeCell ref="D145:D146"/>
    <mergeCell ref="C149:C150"/>
    <mergeCell ref="D149:D150"/>
    <mergeCell ref="C135:C136"/>
    <mergeCell ref="D135:D136"/>
    <mergeCell ref="C137:C138"/>
    <mergeCell ref="D137:D138"/>
    <mergeCell ref="C139:C140"/>
    <mergeCell ref="D139:D140"/>
    <mergeCell ref="G128:H128"/>
    <mergeCell ref="I128:J128"/>
    <mergeCell ref="K128:L128"/>
    <mergeCell ref="R130:S130"/>
    <mergeCell ref="T130:U130"/>
    <mergeCell ref="I132:J132"/>
    <mergeCell ref="K132:L132"/>
    <mergeCell ref="G125:H125"/>
    <mergeCell ref="K125:L125"/>
    <mergeCell ref="G126:H126"/>
    <mergeCell ref="I126:J126"/>
    <mergeCell ref="K126:L126"/>
    <mergeCell ref="G127:H127"/>
    <mergeCell ref="I127:J127"/>
    <mergeCell ref="K127:L127"/>
    <mergeCell ref="G123:H123"/>
    <mergeCell ref="I123:J123"/>
    <mergeCell ref="K123:L123"/>
    <mergeCell ref="G124:H124"/>
    <mergeCell ref="I124:J124"/>
    <mergeCell ref="K124:L124"/>
    <mergeCell ref="G121:H121"/>
    <mergeCell ref="I121:J121"/>
    <mergeCell ref="K121:L121"/>
    <mergeCell ref="G122:H122"/>
    <mergeCell ref="I122:J122"/>
    <mergeCell ref="K122:L122"/>
    <mergeCell ref="R117:S117"/>
    <mergeCell ref="G118:H118"/>
    <mergeCell ref="I118:J118"/>
    <mergeCell ref="K118:L118"/>
    <mergeCell ref="G119:H119"/>
    <mergeCell ref="I119:J119"/>
    <mergeCell ref="K119:L119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09:H109"/>
    <mergeCell ref="I109:J109"/>
    <mergeCell ref="K109:L109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104:H104"/>
    <mergeCell ref="I104:J104"/>
    <mergeCell ref="P104:Q104"/>
    <mergeCell ref="R104:S104"/>
    <mergeCell ref="G105:H105"/>
    <mergeCell ref="I105:J105"/>
    <mergeCell ref="G101:H101"/>
    <mergeCell ref="I101:J101"/>
    <mergeCell ref="K101:L101"/>
    <mergeCell ref="G102:H102"/>
    <mergeCell ref="I102:J102"/>
    <mergeCell ref="K102:L102"/>
    <mergeCell ref="G99:H99"/>
    <mergeCell ref="I99:J99"/>
    <mergeCell ref="K99:L99"/>
    <mergeCell ref="G100:H100"/>
    <mergeCell ref="I100:J100"/>
    <mergeCell ref="K100:L100"/>
    <mergeCell ref="I96:J96"/>
    <mergeCell ref="K96:L96"/>
    <mergeCell ref="I97:J97"/>
    <mergeCell ref="K97:L97"/>
    <mergeCell ref="AA84:AB84"/>
    <mergeCell ref="G98:H98"/>
    <mergeCell ref="I98:J98"/>
    <mergeCell ref="K98:L98"/>
    <mergeCell ref="G82:H82"/>
    <mergeCell ref="AC82:AD82"/>
    <mergeCell ref="AE82:AF82"/>
    <mergeCell ref="AA81:AB81"/>
    <mergeCell ref="AA82:AB82"/>
    <mergeCell ref="G84:H84"/>
    <mergeCell ref="AC84:AD84"/>
    <mergeCell ref="AE84:AF84"/>
    <mergeCell ref="AE80:AF80"/>
    <mergeCell ref="AA78:AB78"/>
    <mergeCell ref="AA80:AB80"/>
    <mergeCell ref="G81:H81"/>
    <mergeCell ref="AC81:AD81"/>
    <mergeCell ref="AE81:AF81"/>
    <mergeCell ref="AE76:AF76"/>
    <mergeCell ref="G77:H77"/>
    <mergeCell ref="AC77:AD77"/>
    <mergeCell ref="X85:Y85"/>
    <mergeCell ref="AA77:AB77"/>
    <mergeCell ref="G78:H78"/>
    <mergeCell ref="AC78:AD78"/>
    <mergeCell ref="AE78:AF78"/>
    <mergeCell ref="G80:H80"/>
    <mergeCell ref="AC80:AD80"/>
    <mergeCell ref="G74:H74"/>
    <mergeCell ref="AC74:AD74"/>
    <mergeCell ref="AE74:AF74"/>
    <mergeCell ref="G75:H75"/>
    <mergeCell ref="AC75:AD75"/>
    <mergeCell ref="X80:Y80"/>
    <mergeCell ref="AE75:AF75"/>
    <mergeCell ref="AE77:AF77"/>
    <mergeCell ref="G76:H76"/>
    <mergeCell ref="AC76:AD76"/>
    <mergeCell ref="G72:H72"/>
    <mergeCell ref="AC72:AD72"/>
    <mergeCell ref="AE72:AF72"/>
    <mergeCell ref="G73:H73"/>
    <mergeCell ref="AC73:AD73"/>
    <mergeCell ref="AE73:AF73"/>
    <mergeCell ref="G69:H69"/>
    <mergeCell ref="AC69:AD69"/>
    <mergeCell ref="G70:H70"/>
    <mergeCell ref="AC70:AD70"/>
    <mergeCell ref="AE70:AF70"/>
    <mergeCell ref="G71:H71"/>
    <mergeCell ref="AC71:AD71"/>
    <mergeCell ref="AE71:AF71"/>
    <mergeCell ref="AA69:AB69"/>
    <mergeCell ref="AA70:AB70"/>
    <mergeCell ref="G65:H65"/>
    <mergeCell ref="AC65:AD65"/>
    <mergeCell ref="AE65:AF65"/>
    <mergeCell ref="G67:H67"/>
    <mergeCell ref="AC67:AD67"/>
    <mergeCell ref="AE67:AF67"/>
    <mergeCell ref="AA65:AB65"/>
    <mergeCell ref="AA67:AB67"/>
    <mergeCell ref="G62:H62"/>
    <mergeCell ref="AC62:AD62"/>
    <mergeCell ref="AE62:AF62"/>
    <mergeCell ref="G63:H63"/>
    <mergeCell ref="AC63:AD63"/>
    <mergeCell ref="AE63:AF63"/>
    <mergeCell ref="AA63:AB63"/>
    <mergeCell ref="AA62:AB62"/>
    <mergeCell ref="G59:H59"/>
    <mergeCell ref="AC59:AD59"/>
    <mergeCell ref="AE59:AF59"/>
    <mergeCell ref="G61:H61"/>
    <mergeCell ref="AC61:AD61"/>
    <mergeCell ref="AE61:AF61"/>
    <mergeCell ref="AA59:AB59"/>
    <mergeCell ref="AA61:AB61"/>
    <mergeCell ref="AC54:AD54"/>
    <mergeCell ref="AE54:AF54"/>
    <mergeCell ref="G55:H55"/>
    <mergeCell ref="AC55:AD55"/>
    <mergeCell ref="AE55:AF55"/>
    <mergeCell ref="G57:H57"/>
    <mergeCell ref="AC57:AD57"/>
    <mergeCell ref="AE57:AF57"/>
    <mergeCell ref="AA55:AB55"/>
    <mergeCell ref="AA57:AB57"/>
    <mergeCell ref="O34:P34"/>
    <mergeCell ref="O35:Q35"/>
    <mergeCell ref="O36:P36"/>
    <mergeCell ref="G52:H52"/>
    <mergeCell ref="AC52:AF52"/>
    <mergeCell ref="AC53:AD53"/>
    <mergeCell ref="AE53:AF53"/>
    <mergeCell ref="AA52:AB52"/>
    <mergeCell ref="O25:P25"/>
    <mergeCell ref="O29:Q29"/>
    <mergeCell ref="O30:P30"/>
    <mergeCell ref="O31:Q31"/>
    <mergeCell ref="O32:P32"/>
    <mergeCell ref="O33:Q33"/>
  </mergeCells>
  <printOptions/>
  <pageMargins left="0.75" right="0.75" top="1" bottom="1" header="0.512" footer="0.512"/>
  <pageSetup horizontalDpi="300" verticalDpi="300" orientation="portrait" paperSize="9" r:id="rId2"/>
  <ignoredErrors>
    <ignoredError sqref="I55:I8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8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3.5"/>
  <cols>
    <col min="1" max="1" width="2.25390625" style="1" customWidth="1"/>
    <col min="2" max="11" width="9.00390625" style="1" customWidth="1"/>
    <col min="12" max="12" width="18.125" style="1" customWidth="1"/>
    <col min="13" max="16384" width="9.00390625" style="1" customWidth="1"/>
  </cols>
  <sheetData>
    <row r="2" ht="15.75">
      <c r="B2" s="1" t="s">
        <v>191</v>
      </c>
    </row>
    <row r="3" ht="15.75">
      <c r="B3" s="1" t="s">
        <v>190</v>
      </c>
    </row>
    <row r="4" ht="15.75">
      <c r="B4" s="1" t="s">
        <v>189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3" t="s">
        <v>188</v>
      </c>
      <c r="M16" s="5">
        <v>9</v>
      </c>
      <c r="N16" s="12" t="s">
        <v>187</v>
      </c>
    </row>
    <row r="17" spans="12:14" ht="15" thickBot="1">
      <c r="L17" s="4" t="s">
        <v>182</v>
      </c>
      <c r="M17" s="5">
        <v>2</v>
      </c>
      <c r="N17" s="6" t="s">
        <v>186</v>
      </c>
    </row>
    <row r="18" spans="12:14" ht="15" thickBot="1">
      <c r="L18" s="7" t="s">
        <v>181</v>
      </c>
      <c r="M18" s="5">
        <v>2</v>
      </c>
      <c r="N18" s="8" t="s">
        <v>186</v>
      </c>
    </row>
    <row r="19" spans="12:14" ht="15" thickBot="1">
      <c r="L19" s="7" t="s">
        <v>180</v>
      </c>
      <c r="M19" s="5">
        <v>525</v>
      </c>
      <c r="N19" s="8" t="s">
        <v>186</v>
      </c>
    </row>
    <row r="20" spans="12:14" ht="15" thickBot="1">
      <c r="L20" s="9" t="s">
        <v>179</v>
      </c>
      <c r="M20" s="5">
        <v>41</v>
      </c>
      <c r="N20" s="10" t="s">
        <v>186</v>
      </c>
    </row>
    <row r="21" spans="12:14" ht="15" thickBot="1">
      <c r="L21" s="4" t="s">
        <v>177</v>
      </c>
      <c r="M21" s="5">
        <v>2</v>
      </c>
      <c r="N21" s="6" t="s">
        <v>185</v>
      </c>
    </row>
    <row r="22" spans="12:14" ht="15" thickBot="1">
      <c r="L22" s="7" t="s">
        <v>176</v>
      </c>
      <c r="M22" s="5">
        <v>2</v>
      </c>
      <c r="N22" s="8" t="s">
        <v>185</v>
      </c>
    </row>
    <row r="23" spans="12:14" ht="15" thickBot="1">
      <c r="L23" s="7" t="s">
        <v>175</v>
      </c>
      <c r="M23" s="5">
        <v>286</v>
      </c>
      <c r="N23" s="8" t="s">
        <v>185</v>
      </c>
    </row>
    <row r="24" spans="12:14" ht="15" thickBot="1">
      <c r="L24" s="11" t="s">
        <v>174</v>
      </c>
      <c r="M24" s="5">
        <v>10</v>
      </c>
      <c r="N24" s="8" t="s">
        <v>185</v>
      </c>
    </row>
    <row r="25" spans="12:14" ht="15" thickBot="1">
      <c r="L25" s="13" t="s">
        <v>172</v>
      </c>
      <c r="M25" s="14">
        <f>1/(M19*M23*1/(M16*1000000))</f>
        <v>59.94005994005993</v>
      </c>
      <c r="N25" s="15" t="s">
        <v>171</v>
      </c>
    </row>
    <row r="26" ht="14.25"/>
    <row r="27" ht="14.25"/>
    <row r="28" ht="14.25"/>
    <row r="29" ht="14.25"/>
    <row r="30" ht="14.25"/>
    <row r="31" ht="14.25"/>
    <row r="32" ht="14.25"/>
    <row r="33" ht="14.25"/>
    <row r="39" ht="18">
      <c r="K39" s="2"/>
    </row>
    <row r="40" ht="18">
      <c r="K40" s="2"/>
    </row>
    <row r="41" ht="14.25"/>
    <row r="42" ht="18">
      <c r="G42" s="2"/>
    </row>
    <row r="43" ht="18">
      <c r="G43" s="2"/>
    </row>
    <row r="44" ht="14.25"/>
    <row r="45" ht="14.25"/>
    <row r="46" ht="14.25"/>
    <row r="47" ht="14.25"/>
    <row r="48" ht="15" thickBot="1"/>
    <row r="49" spans="12:14" ht="15" thickBot="1">
      <c r="L49" s="3" t="s">
        <v>184</v>
      </c>
      <c r="M49" s="5">
        <v>9</v>
      </c>
      <c r="N49" s="21" t="s">
        <v>183</v>
      </c>
    </row>
    <row r="50" spans="12:14" ht="15" thickBot="1">
      <c r="L50" s="4" t="s">
        <v>182</v>
      </c>
      <c r="M50" s="5">
        <v>22</v>
      </c>
      <c r="N50" s="22" t="s">
        <v>178</v>
      </c>
    </row>
    <row r="51" spans="12:14" ht="15" thickBot="1">
      <c r="L51" s="7" t="s">
        <v>181</v>
      </c>
      <c r="M51" s="5">
        <v>23</v>
      </c>
      <c r="N51" s="23" t="s">
        <v>178</v>
      </c>
    </row>
    <row r="52" spans="12:14" ht="15" thickBot="1">
      <c r="L52" s="7" t="s">
        <v>180</v>
      </c>
      <c r="M52" s="5">
        <v>525</v>
      </c>
      <c r="N52" s="23" t="s">
        <v>178</v>
      </c>
    </row>
    <row r="53" spans="12:14" ht="15" thickBot="1">
      <c r="L53" s="9" t="s">
        <v>179</v>
      </c>
      <c r="M53" s="5">
        <v>0</v>
      </c>
      <c r="N53" s="24" t="s">
        <v>178</v>
      </c>
    </row>
    <row r="54" spans="12:14" ht="15" thickBot="1">
      <c r="L54" s="4" t="s">
        <v>177</v>
      </c>
      <c r="M54" s="5">
        <v>8</v>
      </c>
      <c r="N54" s="22" t="s">
        <v>173</v>
      </c>
    </row>
    <row r="55" spans="12:14" ht="15" thickBot="1">
      <c r="L55" s="7" t="s">
        <v>176</v>
      </c>
      <c r="M55" s="5">
        <v>8</v>
      </c>
      <c r="N55" s="23" t="s">
        <v>173</v>
      </c>
    </row>
    <row r="56" spans="12:14" ht="15" thickBot="1">
      <c r="L56" s="7" t="s">
        <v>175</v>
      </c>
      <c r="M56" s="5">
        <v>288</v>
      </c>
      <c r="N56" s="23" t="s">
        <v>173</v>
      </c>
    </row>
    <row r="57" spans="12:14" ht="15" thickBot="1">
      <c r="L57" s="11" t="s">
        <v>174</v>
      </c>
      <c r="M57" s="5">
        <v>0</v>
      </c>
      <c r="N57" s="25" t="s">
        <v>173</v>
      </c>
    </row>
    <row r="58" spans="12:14" ht="15" thickBot="1">
      <c r="L58" s="13" t="s">
        <v>172</v>
      </c>
      <c r="M58" s="14">
        <f>1/(M52*M56*1/(M49*1000000))</f>
        <v>59.523809523809526</v>
      </c>
      <c r="N58" s="15" t="s">
        <v>171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</sheetData>
  <sheetProtection password="DBC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156"/>
  <sheetViews>
    <sheetView zoomScale="80" zoomScaleNormal="80" zoomScalePageLayoutView="0" workbookViewId="0" topLeftCell="A1">
      <selection activeCell="D52" sqref="D52"/>
    </sheetView>
  </sheetViews>
  <sheetFormatPr defaultColWidth="9.00390625" defaultRowHeight="13.5"/>
  <cols>
    <col min="1" max="1" width="2.375" style="28" customWidth="1"/>
    <col min="2" max="2" width="27.375" style="28" customWidth="1"/>
    <col min="3" max="3" width="15.50390625" style="28" customWidth="1"/>
    <col min="4" max="4" width="6.375" style="28" customWidth="1"/>
    <col min="5" max="5" width="9.00390625" style="28" customWidth="1"/>
    <col min="6" max="6" width="25.50390625" style="28" customWidth="1"/>
    <col min="7" max="7" width="8.75390625" style="28" customWidth="1"/>
    <col min="8" max="8" width="10.00390625" style="28" customWidth="1"/>
    <col min="9" max="9" width="7.625" style="28" bestFit="1" customWidth="1"/>
    <col min="10" max="10" width="5.625" style="28" customWidth="1"/>
    <col min="11" max="11" width="9.25390625" style="28" customWidth="1"/>
    <col min="12" max="12" width="5.625" style="28" hidden="1" customWidth="1"/>
    <col min="13" max="14" width="3.25390625" style="28" hidden="1" customWidth="1"/>
    <col min="15" max="15" width="9.75390625" style="28" customWidth="1"/>
    <col min="16" max="16" width="11.75390625" style="28" customWidth="1"/>
    <col min="17" max="17" width="6.25390625" style="28" customWidth="1"/>
    <col min="18" max="18" width="6.50390625" style="28" customWidth="1"/>
    <col min="19" max="21" width="5.375" style="28" customWidth="1"/>
    <col min="22" max="22" width="11.25390625" style="28" hidden="1" customWidth="1"/>
    <col min="23" max="25" width="5.375" style="28" hidden="1" customWidth="1"/>
    <col min="26" max="26" width="8.125" style="28" hidden="1" customWidth="1"/>
    <col min="27" max="27" width="5.375" style="28" hidden="1" customWidth="1"/>
    <col min="28" max="28" width="11.625" style="28" hidden="1" customWidth="1"/>
    <col min="29" max="33" width="5.375" style="28" hidden="1" customWidth="1"/>
    <col min="34" max="34" width="7.00390625" style="28" hidden="1" customWidth="1"/>
    <col min="35" max="35" width="2.875" style="28" hidden="1" customWidth="1"/>
    <col min="36" max="36" width="16.75390625" style="28" hidden="1" customWidth="1"/>
    <col min="37" max="37" width="3.50390625" style="28" hidden="1" customWidth="1"/>
    <col min="38" max="38" width="9.00390625" style="28" hidden="1" customWidth="1"/>
    <col min="39" max="39" width="4.25390625" style="28" hidden="1" customWidth="1"/>
    <col min="40" max="41" width="9.00390625" style="28" customWidth="1"/>
    <col min="42" max="16384" width="9.00390625" style="28" customWidth="1"/>
  </cols>
  <sheetData>
    <row r="2" spans="2:6" ht="21">
      <c r="B2" s="27" t="s">
        <v>196</v>
      </c>
      <c r="F2" s="134" t="s">
        <v>167</v>
      </c>
    </row>
    <row r="3" ht="16.5" customHeight="1" thickBot="1">
      <c r="B3" s="133" t="s">
        <v>192</v>
      </c>
    </row>
    <row r="4" ht="21.75" thickBot="1">
      <c r="B4" s="139" t="s">
        <v>193</v>
      </c>
    </row>
    <row r="5" ht="21">
      <c r="B5" s="140" t="s">
        <v>194</v>
      </c>
    </row>
    <row r="6" ht="21">
      <c r="B6" s="135" t="s">
        <v>195</v>
      </c>
    </row>
    <row r="7" ht="20.25">
      <c r="B7" s="32"/>
    </row>
    <row r="8" ht="18">
      <c r="B8" s="33" t="s">
        <v>197</v>
      </c>
    </row>
    <row r="9" ht="18">
      <c r="B9" s="33" t="s">
        <v>198</v>
      </c>
    </row>
    <row r="10" ht="19.5">
      <c r="B10" s="33" t="s">
        <v>199</v>
      </c>
    </row>
    <row r="11" ht="18">
      <c r="B11" s="33" t="s">
        <v>200</v>
      </c>
    </row>
    <row r="12" ht="19.5">
      <c r="B12" s="33" t="s">
        <v>201</v>
      </c>
    </row>
    <row r="13" ht="19.5">
      <c r="B13" s="33" t="s">
        <v>202</v>
      </c>
    </row>
    <row r="14" spans="2:6" ht="19.5">
      <c r="B14" s="33" t="s">
        <v>203</v>
      </c>
      <c r="C14" s="33"/>
      <c r="D14" s="33"/>
      <c r="E14" s="33"/>
      <c r="F14" s="33"/>
    </row>
    <row r="15" ht="19.5">
      <c r="B15" s="33" t="s">
        <v>204</v>
      </c>
    </row>
    <row r="16" ht="18">
      <c r="B16" s="33" t="s">
        <v>205</v>
      </c>
    </row>
    <row r="17" ht="18">
      <c r="B17" s="33" t="s">
        <v>206</v>
      </c>
    </row>
    <row r="18" ht="19.5">
      <c r="B18" s="33" t="s">
        <v>207</v>
      </c>
    </row>
    <row r="19" ht="19.5">
      <c r="B19" s="33" t="s">
        <v>208</v>
      </c>
    </row>
    <row r="20" spans="2:3" ht="19.5">
      <c r="B20" s="33" t="s">
        <v>209</v>
      </c>
      <c r="C20" s="34"/>
    </row>
    <row r="21" spans="2:3" ht="19.5">
      <c r="B21" s="33" t="s">
        <v>210</v>
      </c>
      <c r="C21" s="34"/>
    </row>
    <row r="22" ht="18">
      <c r="B22" s="33"/>
    </row>
    <row r="24" spans="2:34" ht="13.5" customHeight="1" thickBot="1">
      <c r="B24" s="136" t="s">
        <v>211</v>
      </c>
      <c r="F24" s="137" t="s">
        <v>214</v>
      </c>
      <c r="O24" s="138" t="s">
        <v>215</v>
      </c>
      <c r="P24" s="38"/>
      <c r="Q24" s="38"/>
      <c r="R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2:35" ht="16.5" thickBot="1">
      <c r="B25" s="39"/>
      <c r="C25" s="40" t="s">
        <v>1</v>
      </c>
      <c r="D25" s="39"/>
      <c r="F25" s="41" t="s">
        <v>31</v>
      </c>
      <c r="G25" s="16">
        <v>9</v>
      </c>
      <c r="H25" s="42" t="s">
        <v>26</v>
      </c>
      <c r="I25" s="43"/>
      <c r="J25" s="38"/>
      <c r="K25" s="38"/>
      <c r="M25" s="38"/>
      <c r="N25" s="38"/>
      <c r="O25" s="142" t="s">
        <v>135</v>
      </c>
      <c r="P25" s="143"/>
      <c r="Q25" s="17">
        <v>24</v>
      </c>
      <c r="R25" s="44" t="s">
        <v>3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2:34" ht="15" thickBot="1">
      <c r="B26" s="41" t="s">
        <v>110</v>
      </c>
      <c r="C26" s="16">
        <v>480</v>
      </c>
      <c r="D26" s="46" t="s">
        <v>2</v>
      </c>
      <c r="F26" s="41" t="s">
        <v>5</v>
      </c>
      <c r="G26" s="16">
        <v>2</v>
      </c>
      <c r="H26" s="47" t="s">
        <v>17</v>
      </c>
      <c r="I26" s="38"/>
      <c r="J26" s="38"/>
      <c r="K26" s="38"/>
      <c r="L26" s="38"/>
      <c r="M26" s="38"/>
      <c r="N26" s="38"/>
      <c r="O26" s="38"/>
      <c r="P26" s="45"/>
      <c r="Q26" s="45"/>
      <c r="R26" s="4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2:12" ht="15" thickBot="1">
      <c r="B27" s="41" t="s">
        <v>0</v>
      </c>
      <c r="C27" s="20">
        <v>272</v>
      </c>
      <c r="D27" s="46" t="s">
        <v>2</v>
      </c>
      <c r="F27" s="41" t="s">
        <v>4</v>
      </c>
      <c r="G27" s="16">
        <v>2</v>
      </c>
      <c r="H27" s="47" t="s">
        <v>17</v>
      </c>
      <c r="I27" s="37"/>
      <c r="J27" s="37"/>
      <c r="K27" s="37"/>
      <c r="L27" s="37"/>
    </row>
    <row r="28" spans="2:15" ht="15" thickBot="1">
      <c r="B28" s="48"/>
      <c r="C28" s="48"/>
      <c r="D28" s="48"/>
      <c r="F28" s="41" t="s">
        <v>11</v>
      </c>
      <c r="G28" s="16">
        <v>525</v>
      </c>
      <c r="H28" s="47" t="s">
        <v>17</v>
      </c>
      <c r="I28" s="38"/>
      <c r="J28" s="38"/>
      <c r="K28" s="38"/>
      <c r="L28" s="38"/>
      <c r="O28" s="137" t="s">
        <v>216</v>
      </c>
    </row>
    <row r="29" spans="2:37" ht="15" thickBot="1">
      <c r="B29" s="48"/>
      <c r="C29" s="48"/>
      <c r="D29" s="48"/>
      <c r="F29" s="49" t="s">
        <v>14</v>
      </c>
      <c r="G29" s="16">
        <v>41</v>
      </c>
      <c r="H29" s="47" t="s">
        <v>17</v>
      </c>
      <c r="I29" s="38"/>
      <c r="J29" s="38"/>
      <c r="K29" s="38"/>
      <c r="L29" s="38"/>
      <c r="O29" s="144" t="s">
        <v>136</v>
      </c>
      <c r="P29" s="144"/>
      <c r="Q29" s="144"/>
      <c r="R29" s="50" t="s">
        <v>28</v>
      </c>
      <c r="S29" s="51" t="s">
        <v>27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38"/>
      <c r="AK29" s="53"/>
    </row>
    <row r="30" spans="2:35" ht="15" thickBot="1">
      <c r="B30" s="137" t="s">
        <v>212</v>
      </c>
      <c r="D30" s="48"/>
      <c r="F30" s="41" t="s">
        <v>6</v>
      </c>
      <c r="G30" s="16">
        <v>2</v>
      </c>
      <c r="H30" s="47" t="s">
        <v>77</v>
      </c>
      <c r="I30" s="38"/>
      <c r="J30" s="38"/>
      <c r="K30" s="38"/>
      <c r="L30" s="38"/>
      <c r="O30" s="145">
        <f>R30/S30</f>
        <v>1.5</v>
      </c>
      <c r="P30" s="146"/>
      <c r="Q30" s="54" t="s">
        <v>3</v>
      </c>
      <c r="R30" s="55">
        <f>Q25</f>
        <v>24</v>
      </c>
      <c r="S30" s="18">
        <v>16</v>
      </c>
      <c r="T30" s="35" t="s">
        <v>18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38"/>
    </row>
    <row r="31" spans="2:35" ht="15" thickBot="1">
      <c r="B31" s="57" t="s">
        <v>20</v>
      </c>
      <c r="C31" s="16">
        <v>3</v>
      </c>
      <c r="F31" s="41" t="s">
        <v>7</v>
      </c>
      <c r="G31" s="16">
        <v>2</v>
      </c>
      <c r="H31" s="47" t="s">
        <v>77</v>
      </c>
      <c r="I31" s="38"/>
      <c r="J31" s="38"/>
      <c r="K31" s="38"/>
      <c r="L31" s="38"/>
      <c r="O31" s="147" t="s">
        <v>19</v>
      </c>
      <c r="P31" s="147"/>
      <c r="Q31" s="147"/>
      <c r="R31" s="50" t="s">
        <v>30</v>
      </c>
      <c r="S31" s="58" t="s">
        <v>29</v>
      </c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38"/>
    </row>
    <row r="32" spans="2:35" ht="15" thickBot="1">
      <c r="B32" s="57"/>
      <c r="C32" s="61" t="s">
        <v>41</v>
      </c>
      <c r="F32" s="41" t="s">
        <v>9</v>
      </c>
      <c r="G32" s="16">
        <v>286</v>
      </c>
      <c r="H32" s="47" t="s">
        <v>77</v>
      </c>
      <c r="I32" s="38"/>
      <c r="J32" s="38"/>
      <c r="K32" s="38"/>
      <c r="L32" s="38"/>
      <c r="O32" s="148">
        <f>R32*S32</f>
        <v>63</v>
      </c>
      <c r="P32" s="149"/>
      <c r="Q32" s="54" t="s">
        <v>3</v>
      </c>
      <c r="R32" s="55">
        <f>O30</f>
        <v>1.5</v>
      </c>
      <c r="S32" s="18">
        <v>42</v>
      </c>
      <c r="T32" s="35" t="s">
        <v>37</v>
      </c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38"/>
    </row>
    <row r="33" spans="2:35" ht="15.75" thickBot="1">
      <c r="B33" s="62"/>
      <c r="C33" s="63" t="s">
        <v>42</v>
      </c>
      <c r="F33" s="49" t="s">
        <v>15</v>
      </c>
      <c r="G33" s="16">
        <v>10</v>
      </c>
      <c r="H33" s="47" t="s">
        <v>77</v>
      </c>
      <c r="I33" s="37"/>
      <c r="J33" s="37"/>
      <c r="K33" s="37"/>
      <c r="L33" s="37"/>
      <c r="O33" s="150" t="s">
        <v>17</v>
      </c>
      <c r="P33" s="150"/>
      <c r="Q33" s="150"/>
      <c r="R33" s="50" t="s">
        <v>25</v>
      </c>
      <c r="S33" s="58" t="s">
        <v>12</v>
      </c>
      <c r="T33" s="59"/>
      <c r="U33" s="60"/>
      <c r="AD33" s="56"/>
      <c r="AE33" s="56"/>
      <c r="AF33" s="56"/>
      <c r="AG33" s="64"/>
      <c r="AH33" s="64"/>
      <c r="AI33" s="38"/>
    </row>
    <row r="34" spans="2:35" ht="15.75" thickBot="1">
      <c r="B34" s="65"/>
      <c r="C34" s="66" t="s">
        <v>43</v>
      </c>
      <c r="F34" s="39" t="s">
        <v>8</v>
      </c>
      <c r="G34" s="67">
        <f>1/(G28*G32*1/(G25*1000000))</f>
        <v>59.94005994005993</v>
      </c>
      <c r="H34" s="39" t="s">
        <v>10</v>
      </c>
      <c r="I34" s="38"/>
      <c r="J34" s="38"/>
      <c r="K34" s="38"/>
      <c r="L34" s="38"/>
      <c r="O34" s="151">
        <f>R34/S34</f>
        <v>9</v>
      </c>
      <c r="P34" s="152"/>
      <c r="Q34" s="68" t="s">
        <v>3</v>
      </c>
      <c r="R34" s="41">
        <f>O32</f>
        <v>63</v>
      </c>
      <c r="S34" s="18">
        <v>7</v>
      </c>
      <c r="T34" s="69" t="s">
        <v>38</v>
      </c>
      <c r="U34" s="56"/>
      <c r="AD34" s="56"/>
      <c r="AE34" s="56"/>
      <c r="AF34" s="56"/>
      <c r="AG34" s="64"/>
      <c r="AH34" s="64"/>
      <c r="AI34" s="38"/>
    </row>
    <row r="35" spans="6:35" ht="15" thickBot="1">
      <c r="F35" s="70" t="s">
        <v>47</v>
      </c>
      <c r="G35" s="16">
        <v>1</v>
      </c>
      <c r="H35" s="71"/>
      <c r="O35" s="153"/>
      <c r="P35" s="153"/>
      <c r="Q35" s="153"/>
      <c r="R35" s="52"/>
      <c r="S35" s="60"/>
      <c r="T35" s="60"/>
      <c r="U35" s="60"/>
      <c r="AD35" s="56"/>
      <c r="AE35" s="56"/>
      <c r="AF35" s="56"/>
      <c r="AG35" s="64"/>
      <c r="AH35" s="64"/>
      <c r="AI35" s="38"/>
    </row>
    <row r="36" spans="2:35" ht="15" thickBot="1">
      <c r="B36" s="137" t="s">
        <v>213</v>
      </c>
      <c r="F36" s="57"/>
      <c r="G36" s="38" t="s">
        <v>48</v>
      </c>
      <c r="H36" s="71"/>
      <c r="O36" s="154"/>
      <c r="P36" s="154"/>
      <c r="Q36" s="64"/>
      <c r="R36" s="48"/>
      <c r="S36" s="56"/>
      <c r="T36" s="56"/>
      <c r="U36" s="56"/>
      <c r="AD36" s="56"/>
      <c r="AE36" s="56"/>
      <c r="AF36" s="56"/>
      <c r="AG36" s="64"/>
      <c r="AH36" s="64"/>
      <c r="AI36" s="38"/>
    </row>
    <row r="37" spans="2:34" ht="15" thickBot="1">
      <c r="B37" s="57" t="s">
        <v>64</v>
      </c>
      <c r="C37" s="16">
        <v>0</v>
      </c>
      <c r="F37" s="62"/>
      <c r="G37" s="38" t="s">
        <v>51</v>
      </c>
      <c r="H37" s="61"/>
      <c r="O37" s="74"/>
      <c r="P37" s="74"/>
      <c r="Q37" s="74"/>
      <c r="R37" s="74"/>
      <c r="S37" s="74"/>
      <c r="T37" s="74"/>
      <c r="U37" s="74"/>
      <c r="AD37" s="56"/>
      <c r="AE37" s="56"/>
      <c r="AF37" s="56"/>
      <c r="AG37" s="64"/>
      <c r="AH37" s="64"/>
    </row>
    <row r="38" spans="2:34" ht="14.25">
      <c r="B38" s="57"/>
      <c r="C38" s="61" t="s">
        <v>65</v>
      </c>
      <c r="D38" s="38"/>
      <c r="F38" s="62"/>
      <c r="G38" s="38" t="s">
        <v>49</v>
      </c>
      <c r="H38" s="61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56"/>
      <c r="AG38" s="64"/>
      <c r="AH38" s="75"/>
    </row>
    <row r="39" spans="2:34" ht="15" thickBot="1">
      <c r="B39" s="62"/>
      <c r="C39" s="61" t="s">
        <v>66</v>
      </c>
      <c r="D39" s="38"/>
      <c r="F39" s="65"/>
      <c r="G39" s="76" t="s">
        <v>50</v>
      </c>
      <c r="H39" s="66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56"/>
      <c r="AG39" s="64"/>
      <c r="AH39" s="75"/>
    </row>
    <row r="40" spans="2:34" ht="14.25">
      <c r="B40" s="62"/>
      <c r="C40" s="61" t="s">
        <v>70</v>
      </c>
      <c r="D40" s="38"/>
      <c r="F40" s="70" t="s">
        <v>149</v>
      </c>
      <c r="G40" s="26">
        <v>0</v>
      </c>
      <c r="H40" s="71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56"/>
      <c r="AG40" s="64"/>
      <c r="AH40" s="75"/>
    </row>
    <row r="41" spans="2:34" ht="14.25">
      <c r="B41" s="62"/>
      <c r="C41" s="61" t="s">
        <v>69</v>
      </c>
      <c r="D41" s="38"/>
      <c r="F41" s="57"/>
      <c r="G41" s="77" t="s">
        <v>147</v>
      </c>
      <c r="H41" s="71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56"/>
      <c r="AG41" s="64"/>
      <c r="AH41" s="75"/>
    </row>
    <row r="42" spans="2:34" ht="13.5" customHeight="1" thickBot="1">
      <c r="B42" s="65"/>
      <c r="C42" s="66" t="s">
        <v>71</v>
      </c>
      <c r="D42" s="38"/>
      <c r="F42" s="78"/>
      <c r="G42" s="76" t="s">
        <v>148</v>
      </c>
      <c r="H42" s="66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56"/>
      <c r="AG42" s="64"/>
      <c r="AH42" s="75"/>
    </row>
    <row r="43" spans="2:34" ht="13.5" customHeight="1">
      <c r="B43" s="38"/>
      <c r="C43" s="38"/>
      <c r="D43" s="38"/>
      <c r="F43" s="70" t="s">
        <v>150</v>
      </c>
      <c r="G43" s="26">
        <v>1</v>
      </c>
      <c r="H43" s="71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56"/>
      <c r="AG43" s="64"/>
      <c r="AH43" s="75"/>
    </row>
    <row r="44" spans="2:34" ht="13.5" customHeight="1">
      <c r="B44" s="38"/>
      <c r="C44" s="38"/>
      <c r="D44" s="38"/>
      <c r="F44" s="57"/>
      <c r="G44" s="77" t="s">
        <v>152</v>
      </c>
      <c r="H44" s="71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56"/>
      <c r="AG44" s="64"/>
      <c r="AH44" s="75"/>
    </row>
    <row r="45" spans="2:34" ht="13.5" customHeight="1" thickBot="1">
      <c r="B45" s="38"/>
      <c r="C45" s="38"/>
      <c r="D45" s="38"/>
      <c r="F45" s="78"/>
      <c r="G45" s="76" t="s">
        <v>153</v>
      </c>
      <c r="H45" s="6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56"/>
      <c r="AG45" s="64"/>
      <c r="AH45" s="75"/>
    </row>
    <row r="46" spans="2:34" ht="13.5" customHeight="1">
      <c r="B46" s="38"/>
      <c r="C46" s="38"/>
      <c r="D46" s="38"/>
      <c r="F46" s="70" t="s">
        <v>151</v>
      </c>
      <c r="G46" s="26">
        <v>1</v>
      </c>
      <c r="H46" s="71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56"/>
      <c r="AG46" s="64"/>
      <c r="AH46" s="75"/>
    </row>
    <row r="47" spans="2:34" ht="13.5" customHeight="1">
      <c r="B47" s="38"/>
      <c r="C47" s="38"/>
      <c r="D47" s="38"/>
      <c r="F47" s="57"/>
      <c r="G47" s="77" t="s">
        <v>152</v>
      </c>
      <c r="H47" s="71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56"/>
      <c r="AG47" s="64"/>
      <c r="AH47" s="75"/>
    </row>
    <row r="48" spans="2:34" ht="13.5" customHeight="1">
      <c r="B48" s="38"/>
      <c r="C48" s="38"/>
      <c r="D48" s="38"/>
      <c r="F48" s="78"/>
      <c r="G48" s="76" t="s">
        <v>153</v>
      </c>
      <c r="H48" s="66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56"/>
      <c r="AG48" s="64"/>
      <c r="AH48" s="75"/>
    </row>
    <row r="49" spans="2:34" ht="13.5" customHeight="1">
      <c r="B49" s="38"/>
      <c r="C49" s="38"/>
      <c r="D49" s="38"/>
      <c r="F49" s="79"/>
      <c r="G49" s="38"/>
      <c r="H49" s="38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56"/>
      <c r="AG49" s="64"/>
      <c r="AH49" s="75"/>
    </row>
    <row r="50" spans="6:34" ht="13.5" customHeight="1">
      <c r="F50" s="80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56"/>
      <c r="AG50" s="64"/>
      <c r="AH50" s="75"/>
    </row>
    <row r="51" spans="4:34" ht="18.75">
      <c r="D51" s="141" t="s">
        <v>217</v>
      </c>
      <c r="E51" s="100"/>
      <c r="F51" s="100"/>
      <c r="G51" s="100"/>
      <c r="H51" s="100"/>
      <c r="I51" s="100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56"/>
      <c r="AG51" s="64"/>
      <c r="AH51" s="75"/>
    </row>
    <row r="52" spans="4:34" ht="15">
      <c r="D52" s="101" t="s">
        <v>92</v>
      </c>
      <c r="E52" s="102"/>
      <c r="F52" s="103"/>
      <c r="G52" s="155" t="s">
        <v>75</v>
      </c>
      <c r="H52" s="156"/>
      <c r="I52" s="104" t="s">
        <v>76</v>
      </c>
      <c r="T52" s="74"/>
      <c r="U52" s="74"/>
      <c r="V52" s="74"/>
      <c r="W52" s="74"/>
      <c r="X52" s="74"/>
      <c r="Y52" s="74"/>
      <c r="Z52" s="74"/>
      <c r="AA52" s="162" t="s">
        <v>75</v>
      </c>
      <c r="AB52" s="163"/>
      <c r="AC52" s="157" t="s">
        <v>76</v>
      </c>
      <c r="AD52" s="158"/>
      <c r="AE52" s="158"/>
      <c r="AF52" s="159"/>
      <c r="AH52" s="75"/>
    </row>
    <row r="53" spans="4:34" ht="15">
      <c r="D53" s="105"/>
      <c r="E53" s="106"/>
      <c r="F53" s="107"/>
      <c r="G53" s="105"/>
      <c r="H53" s="107"/>
      <c r="I53" s="108"/>
      <c r="T53" s="74"/>
      <c r="U53" s="74"/>
      <c r="V53" s="74"/>
      <c r="W53" s="74"/>
      <c r="X53" s="74"/>
      <c r="Y53" s="74"/>
      <c r="Z53" s="74"/>
      <c r="AA53" s="81"/>
      <c r="AB53" s="82"/>
      <c r="AC53" s="159" t="s">
        <v>21</v>
      </c>
      <c r="AD53" s="160"/>
      <c r="AE53" s="161" t="s">
        <v>22</v>
      </c>
      <c r="AF53" s="161"/>
      <c r="AH53" s="75"/>
    </row>
    <row r="54" spans="4:34" ht="15">
      <c r="D54" s="109"/>
      <c r="E54" s="110"/>
      <c r="F54" s="111"/>
      <c r="G54" s="109"/>
      <c r="H54" s="111"/>
      <c r="I54" s="112"/>
      <c r="T54" s="74"/>
      <c r="U54" s="74"/>
      <c r="V54" s="74"/>
      <c r="W54" s="74"/>
      <c r="X54" s="74"/>
      <c r="Y54" s="74"/>
      <c r="Z54" s="74"/>
      <c r="AA54" s="83"/>
      <c r="AB54" s="84"/>
      <c r="AC54" s="164" t="s">
        <v>23</v>
      </c>
      <c r="AD54" s="165"/>
      <c r="AE54" s="166" t="s">
        <v>24</v>
      </c>
      <c r="AF54" s="166"/>
      <c r="AH54" s="75"/>
    </row>
    <row r="55" spans="4:34" ht="15.75">
      <c r="D55" s="113" t="s">
        <v>90</v>
      </c>
      <c r="E55" s="114"/>
      <c r="F55" s="115"/>
      <c r="G55" s="167" t="s">
        <v>32</v>
      </c>
      <c r="H55" s="168"/>
      <c r="I55" s="116" t="str">
        <f>CONCATENATE(AC55,AE55,"h")</f>
        <v>0100h</v>
      </c>
      <c r="T55" s="74"/>
      <c r="U55" s="74"/>
      <c r="V55" s="74"/>
      <c r="W55" s="74"/>
      <c r="X55" s="74"/>
      <c r="Y55" s="74"/>
      <c r="Z55" s="74"/>
      <c r="AA55" s="171" t="s">
        <v>32</v>
      </c>
      <c r="AB55" s="172"/>
      <c r="AC55" s="169" t="s">
        <v>139</v>
      </c>
      <c r="AD55" s="170"/>
      <c r="AE55" s="169" t="s">
        <v>138</v>
      </c>
      <c r="AF55" s="170"/>
      <c r="AG55" s="28" t="s">
        <v>13</v>
      </c>
      <c r="AH55" s="75"/>
    </row>
    <row r="56" spans="4:34" ht="14.25">
      <c r="D56" s="100"/>
      <c r="E56" s="100"/>
      <c r="F56" s="100"/>
      <c r="G56" s="100"/>
      <c r="H56" s="100"/>
      <c r="I56" s="100"/>
      <c r="T56" s="74"/>
      <c r="U56" s="74"/>
      <c r="V56" s="74"/>
      <c r="W56" s="74"/>
      <c r="X56" s="74"/>
      <c r="Y56" s="74"/>
      <c r="Z56" s="74"/>
      <c r="AH56" s="75"/>
    </row>
    <row r="57" spans="4:34" ht="15.75">
      <c r="D57" s="113" t="s">
        <v>91</v>
      </c>
      <c r="E57" s="114"/>
      <c r="F57" s="115"/>
      <c r="G57" s="167" t="s">
        <v>33</v>
      </c>
      <c r="H57" s="168"/>
      <c r="I57" s="116" t="str">
        <f>CONCATENATE(AC57,AE57,"h")</f>
        <v>0000h</v>
      </c>
      <c r="T57" s="74"/>
      <c r="U57" s="74"/>
      <c r="V57" s="74"/>
      <c r="W57" s="74"/>
      <c r="X57" s="74"/>
      <c r="Y57" s="74"/>
      <c r="Z57" s="74"/>
      <c r="AA57" s="171" t="s">
        <v>33</v>
      </c>
      <c r="AB57" s="172"/>
      <c r="AC57" s="169" t="s">
        <v>138</v>
      </c>
      <c r="AD57" s="170"/>
      <c r="AE57" s="169" t="s">
        <v>138</v>
      </c>
      <c r="AF57" s="170"/>
      <c r="AG57" s="28" t="s">
        <v>13</v>
      </c>
      <c r="AH57" s="75"/>
    </row>
    <row r="58" spans="4:34" ht="14.25">
      <c r="D58" s="100"/>
      <c r="E58" s="100"/>
      <c r="F58" s="100"/>
      <c r="G58" s="100"/>
      <c r="H58" s="100"/>
      <c r="I58" s="100"/>
      <c r="T58" s="74"/>
      <c r="U58" s="74"/>
      <c r="V58" s="74"/>
      <c r="W58" s="74"/>
      <c r="X58" s="74"/>
      <c r="Y58" s="74"/>
      <c r="Z58" s="74"/>
      <c r="AH58" s="75"/>
    </row>
    <row r="59" spans="4:34" ht="15.75">
      <c r="D59" s="113" t="s">
        <v>93</v>
      </c>
      <c r="E59" s="117"/>
      <c r="F59" s="118"/>
      <c r="G59" s="167" t="s">
        <v>34</v>
      </c>
      <c r="H59" s="168"/>
      <c r="I59" s="116" t="str">
        <f>CONCATENATE(AC59,AE59,"h")</f>
        <v>0000h</v>
      </c>
      <c r="T59" s="74"/>
      <c r="U59" s="74"/>
      <c r="V59" s="74"/>
      <c r="W59" s="74"/>
      <c r="X59" s="74"/>
      <c r="Y59" s="74"/>
      <c r="Z59" s="74"/>
      <c r="AA59" s="171" t="s">
        <v>34</v>
      </c>
      <c r="AB59" s="172"/>
      <c r="AC59" s="169" t="s">
        <v>138</v>
      </c>
      <c r="AD59" s="170"/>
      <c r="AE59" s="169" t="s">
        <v>138</v>
      </c>
      <c r="AF59" s="170"/>
      <c r="AG59" s="28" t="s">
        <v>13</v>
      </c>
      <c r="AH59" s="75"/>
    </row>
    <row r="60" spans="4:34" ht="14.25">
      <c r="D60" s="100"/>
      <c r="E60" s="100"/>
      <c r="F60" s="100"/>
      <c r="G60" s="100"/>
      <c r="H60" s="100"/>
      <c r="I60" s="100"/>
      <c r="T60" s="74"/>
      <c r="U60" s="74"/>
      <c r="V60" s="74"/>
      <c r="W60" s="74"/>
      <c r="X60" s="123">
        <v>1</v>
      </c>
      <c r="Y60" s="123" t="s">
        <v>44</v>
      </c>
      <c r="Z60" s="74" t="s">
        <v>52</v>
      </c>
      <c r="AH60" s="75"/>
    </row>
    <row r="61" spans="4:34" ht="15.75">
      <c r="D61" s="113" t="s">
        <v>94</v>
      </c>
      <c r="E61" s="117"/>
      <c r="F61" s="118"/>
      <c r="G61" s="167" t="s">
        <v>35</v>
      </c>
      <c r="H61" s="168"/>
      <c r="I61" s="116" t="str">
        <f>CONCATENATE(AC61,AE61,"h")</f>
        <v>000Fh</v>
      </c>
      <c r="O61" s="85"/>
      <c r="T61" s="74"/>
      <c r="U61" s="74"/>
      <c r="V61" s="74"/>
      <c r="W61" s="74"/>
      <c r="X61" s="123">
        <v>2</v>
      </c>
      <c r="Y61" s="123" t="s">
        <v>45</v>
      </c>
      <c r="Z61" s="74"/>
      <c r="AA61" s="171" t="s">
        <v>35</v>
      </c>
      <c r="AB61" s="172"/>
      <c r="AC61" s="169" t="s">
        <v>138</v>
      </c>
      <c r="AD61" s="170"/>
      <c r="AE61" s="173" t="str">
        <f>RIGHT(DEC2HEX(S30-1,4),2)</f>
        <v>0F</v>
      </c>
      <c r="AF61" s="173"/>
      <c r="AG61" s="28" t="s">
        <v>13</v>
      </c>
      <c r="AH61" s="75"/>
    </row>
    <row r="62" spans="4:34" ht="15.75">
      <c r="D62" s="113" t="s">
        <v>95</v>
      </c>
      <c r="E62" s="114"/>
      <c r="F62" s="115"/>
      <c r="G62" s="167" t="s">
        <v>36</v>
      </c>
      <c r="H62" s="168"/>
      <c r="I62" s="116" t="str">
        <f>CONCATENATE(AC62,AE62,"h")</f>
        <v>0029h</v>
      </c>
      <c r="T62" s="74"/>
      <c r="U62" s="74"/>
      <c r="V62" s="74"/>
      <c r="W62" s="74"/>
      <c r="X62" s="123">
        <v>3</v>
      </c>
      <c r="Y62" s="123" t="s">
        <v>46</v>
      </c>
      <c r="Z62" s="74"/>
      <c r="AA62" s="171" t="s">
        <v>36</v>
      </c>
      <c r="AB62" s="172"/>
      <c r="AC62" s="174" t="s">
        <v>138</v>
      </c>
      <c r="AD62" s="175"/>
      <c r="AE62" s="173" t="str">
        <f>RIGHT(DEC2HEX(S32-1,4),2)</f>
        <v>29</v>
      </c>
      <c r="AF62" s="173"/>
      <c r="AG62" s="28" t="s">
        <v>13</v>
      </c>
      <c r="AH62" s="75"/>
    </row>
    <row r="63" spans="4:34" ht="15.75">
      <c r="D63" s="113" t="s">
        <v>96</v>
      </c>
      <c r="E63" s="117"/>
      <c r="F63" s="118"/>
      <c r="G63" s="167" t="s">
        <v>39</v>
      </c>
      <c r="H63" s="168"/>
      <c r="I63" s="116" t="str">
        <f>CONCATENATE(AC63,AE63,"h")</f>
        <v>0006h</v>
      </c>
      <c r="T63" s="74"/>
      <c r="U63" s="74"/>
      <c r="V63" s="74"/>
      <c r="W63" s="74"/>
      <c r="X63" s="74"/>
      <c r="Y63" s="74"/>
      <c r="Z63" s="74"/>
      <c r="AA63" s="171" t="s">
        <v>39</v>
      </c>
      <c r="AB63" s="172"/>
      <c r="AC63" s="174" t="s">
        <v>138</v>
      </c>
      <c r="AD63" s="175"/>
      <c r="AE63" s="173" t="str">
        <f>RIGHT(DEC2HEX(S34-1,4),2)</f>
        <v>06</v>
      </c>
      <c r="AF63" s="173"/>
      <c r="AG63" s="28" t="s">
        <v>13</v>
      </c>
      <c r="AH63" s="75"/>
    </row>
    <row r="64" spans="4:34" ht="14.25">
      <c r="D64" s="100"/>
      <c r="E64" s="100"/>
      <c r="F64" s="100"/>
      <c r="G64" s="100"/>
      <c r="H64" s="100"/>
      <c r="I64" s="100"/>
      <c r="T64" s="74"/>
      <c r="U64" s="74"/>
      <c r="V64" s="74"/>
      <c r="W64" s="74"/>
      <c r="X64" s="125">
        <v>0</v>
      </c>
      <c r="Y64" s="124">
        <v>0</v>
      </c>
      <c r="Z64" s="74" t="s">
        <v>52</v>
      </c>
      <c r="AH64" s="75"/>
    </row>
    <row r="65" spans="4:34" ht="15.75">
      <c r="D65" s="113" t="s">
        <v>93</v>
      </c>
      <c r="E65" s="114"/>
      <c r="F65" s="115"/>
      <c r="G65" s="167" t="s">
        <v>34</v>
      </c>
      <c r="H65" s="168"/>
      <c r="I65" s="116" t="str">
        <f>CONCATENATE(AC65,AE65,"h")</f>
        <v>0001h</v>
      </c>
      <c r="T65" s="74"/>
      <c r="U65" s="74"/>
      <c r="V65" s="74"/>
      <c r="W65" s="74"/>
      <c r="X65" s="125">
        <v>1</v>
      </c>
      <c r="Y65" s="124">
        <v>4</v>
      </c>
      <c r="Z65" s="74"/>
      <c r="AA65" s="171" t="s">
        <v>34</v>
      </c>
      <c r="AB65" s="172"/>
      <c r="AC65" s="169" t="s">
        <v>138</v>
      </c>
      <c r="AD65" s="170"/>
      <c r="AE65" s="169" t="s">
        <v>139</v>
      </c>
      <c r="AF65" s="170"/>
      <c r="AG65" s="28" t="s">
        <v>13</v>
      </c>
      <c r="AH65" s="75"/>
    </row>
    <row r="66" spans="4:34" ht="14.25">
      <c r="D66" s="100"/>
      <c r="E66" s="100"/>
      <c r="F66" s="100"/>
      <c r="G66" s="100"/>
      <c r="H66" s="100"/>
      <c r="I66" s="100"/>
      <c r="T66" s="74"/>
      <c r="U66" s="74"/>
      <c r="V66" s="74"/>
      <c r="W66" s="74"/>
      <c r="X66" s="125">
        <v>2</v>
      </c>
      <c r="Y66" s="124">
        <v>8</v>
      </c>
      <c r="Z66" s="74"/>
      <c r="AH66" s="75"/>
    </row>
    <row r="67" spans="4:34" ht="15.75">
      <c r="D67" s="113" t="s">
        <v>91</v>
      </c>
      <c r="E67" s="114"/>
      <c r="F67" s="115"/>
      <c r="G67" s="167" t="s">
        <v>33</v>
      </c>
      <c r="H67" s="168"/>
      <c r="I67" s="116" t="str">
        <f>CONCATENATE(AC67,AE67,"h")</f>
        <v>0001h</v>
      </c>
      <c r="T67" s="74"/>
      <c r="U67" s="74"/>
      <c r="V67" s="74"/>
      <c r="W67" s="74"/>
      <c r="X67" s="125">
        <v>3</v>
      </c>
      <c r="Y67" s="124" t="s">
        <v>53</v>
      </c>
      <c r="Z67" s="74"/>
      <c r="AA67" s="171" t="s">
        <v>33</v>
      </c>
      <c r="AB67" s="172"/>
      <c r="AC67" s="169" t="s">
        <v>138</v>
      </c>
      <c r="AD67" s="170"/>
      <c r="AE67" s="169" t="s">
        <v>139</v>
      </c>
      <c r="AF67" s="170"/>
      <c r="AG67" s="28" t="s">
        <v>13</v>
      </c>
      <c r="AH67" s="75"/>
    </row>
    <row r="68" spans="4:34" ht="14.25">
      <c r="D68" s="100"/>
      <c r="E68" s="100"/>
      <c r="F68" s="100"/>
      <c r="G68" s="100"/>
      <c r="H68" s="100"/>
      <c r="I68" s="100"/>
      <c r="T68" s="74"/>
      <c r="U68" s="74"/>
      <c r="V68" s="74"/>
      <c r="W68" s="74"/>
      <c r="X68" s="126">
        <v>0</v>
      </c>
      <c r="Y68" s="126">
        <v>0</v>
      </c>
      <c r="Z68" s="74" t="s">
        <v>52</v>
      </c>
      <c r="AH68" s="75"/>
    </row>
    <row r="69" spans="4:34" ht="15.75">
      <c r="D69" s="113" t="s">
        <v>97</v>
      </c>
      <c r="E69" s="114"/>
      <c r="F69" s="115"/>
      <c r="G69" s="167" t="s">
        <v>40</v>
      </c>
      <c r="H69" s="168"/>
      <c r="I69" s="116" t="str">
        <f>CONCATENATE(AC69,AE69,AF69,"h")</f>
        <v>004Fh</v>
      </c>
      <c r="T69" s="74"/>
      <c r="U69" s="74"/>
      <c r="V69" s="74"/>
      <c r="W69" s="74"/>
      <c r="X69" s="126">
        <v>1</v>
      </c>
      <c r="Y69" s="126">
        <v>2</v>
      </c>
      <c r="Z69" s="74"/>
      <c r="AA69" s="171" t="s">
        <v>40</v>
      </c>
      <c r="AB69" s="172"/>
      <c r="AC69" s="169" t="s">
        <v>138</v>
      </c>
      <c r="AD69" s="176"/>
      <c r="AE69" s="132" t="str">
        <f>BIN2HEX(X75)</f>
        <v>4</v>
      </c>
      <c r="AF69" s="122" t="str">
        <f>VLOOKUP(C31,X60:Y62,2)</f>
        <v>F</v>
      </c>
      <c r="AG69" s="28" t="s">
        <v>13</v>
      </c>
      <c r="AH69" s="75"/>
    </row>
    <row r="70" spans="4:34" ht="15.75">
      <c r="D70" s="113" t="s">
        <v>98</v>
      </c>
      <c r="E70" s="114"/>
      <c r="F70" s="115"/>
      <c r="G70" s="167" t="s">
        <v>54</v>
      </c>
      <c r="H70" s="168"/>
      <c r="I70" s="116" t="str">
        <f aca="true" t="shared" si="0" ref="I70:I78">CONCATENATE(AC70,AE70,"h")</f>
        <v>0001h</v>
      </c>
      <c r="T70" s="74"/>
      <c r="U70" s="74"/>
      <c r="V70" s="74"/>
      <c r="W70" s="74"/>
      <c r="X70" s="74"/>
      <c r="Y70" s="75"/>
      <c r="Z70" s="74"/>
      <c r="AA70" s="171" t="s">
        <v>54</v>
      </c>
      <c r="AB70" s="172"/>
      <c r="AC70" s="169" t="s">
        <v>138</v>
      </c>
      <c r="AD70" s="170"/>
      <c r="AE70" s="177" t="s">
        <v>139</v>
      </c>
      <c r="AF70" s="178"/>
      <c r="AG70" s="28" t="s">
        <v>13</v>
      </c>
      <c r="AH70" s="75"/>
    </row>
    <row r="71" spans="4:34" ht="15.75">
      <c r="D71" s="119" t="s">
        <v>99</v>
      </c>
      <c r="E71" s="114"/>
      <c r="F71" s="120"/>
      <c r="G71" s="167" t="s">
        <v>55</v>
      </c>
      <c r="H71" s="168"/>
      <c r="I71" s="116" t="str">
        <f t="shared" si="0"/>
        <v>003Ch</v>
      </c>
      <c r="T71" s="74"/>
      <c r="U71" s="74"/>
      <c r="V71" s="74"/>
      <c r="W71" s="74"/>
      <c r="X71" s="74"/>
      <c r="Y71" s="75"/>
      <c r="Z71" s="74"/>
      <c r="AA71" s="171" t="s">
        <v>55</v>
      </c>
      <c r="AB71" s="172"/>
      <c r="AC71" s="169" t="s">
        <v>138</v>
      </c>
      <c r="AD71" s="170"/>
      <c r="AE71" s="173" t="str">
        <f>RIGHT(DEC2HEX(C26/8,4),2)</f>
        <v>3C</v>
      </c>
      <c r="AF71" s="173"/>
      <c r="AG71" s="28" t="s">
        <v>13</v>
      </c>
      <c r="AH71" s="75"/>
    </row>
    <row r="72" spans="4:34" ht="15.75">
      <c r="D72" s="119" t="s">
        <v>100</v>
      </c>
      <c r="E72" s="114"/>
      <c r="F72" s="120"/>
      <c r="G72" s="167" t="s">
        <v>56</v>
      </c>
      <c r="H72" s="168"/>
      <c r="I72" s="116" t="str">
        <f t="shared" si="0"/>
        <v>002Dh</v>
      </c>
      <c r="J72" s="36" t="s">
        <v>137</v>
      </c>
      <c r="T72" s="74"/>
      <c r="U72" s="74"/>
      <c r="V72" s="74"/>
      <c r="W72" s="74" t="s">
        <v>165</v>
      </c>
      <c r="X72" s="124">
        <f>VLOOKUP(G35,X64:Y67,2)</f>
        <v>4</v>
      </c>
      <c r="Y72" s="74" t="s">
        <v>161</v>
      </c>
      <c r="Z72" s="74"/>
      <c r="AA72" s="171" t="s">
        <v>56</v>
      </c>
      <c r="AB72" s="172"/>
      <c r="AC72" s="169" t="s">
        <v>138</v>
      </c>
      <c r="AD72" s="170"/>
      <c r="AE72" s="173" t="str">
        <f>RIGHT(DEC2HEX(G28-C26,4),2)</f>
        <v>2D</v>
      </c>
      <c r="AF72" s="173"/>
      <c r="AG72" s="28" t="s">
        <v>13</v>
      </c>
      <c r="AH72" s="75"/>
    </row>
    <row r="73" spans="4:34" ht="14.25">
      <c r="D73" s="119" t="s">
        <v>101</v>
      </c>
      <c r="E73" s="114"/>
      <c r="F73" s="120"/>
      <c r="G73" s="167" t="s">
        <v>57</v>
      </c>
      <c r="H73" s="168"/>
      <c r="I73" s="116" t="str">
        <f t="shared" si="0"/>
        <v>0110h</v>
      </c>
      <c r="T73" s="74"/>
      <c r="U73" s="74"/>
      <c r="V73" s="74"/>
      <c r="W73" s="74" t="s">
        <v>164</v>
      </c>
      <c r="X73" s="126">
        <f>VLOOKUP(G40,X68:Y71,2)</f>
        <v>0</v>
      </c>
      <c r="Y73" s="74" t="s">
        <v>162</v>
      </c>
      <c r="Z73" s="74"/>
      <c r="AA73" s="171" t="s">
        <v>57</v>
      </c>
      <c r="AB73" s="172"/>
      <c r="AC73" s="173" t="str">
        <f>LEFT(DEC2HEX(C27,4),2)</f>
        <v>01</v>
      </c>
      <c r="AD73" s="173"/>
      <c r="AE73" s="173" t="str">
        <f>RIGHT(DEC2HEX(C27,4),2)</f>
        <v>10</v>
      </c>
      <c r="AF73" s="173"/>
      <c r="AG73" s="28" t="s">
        <v>13</v>
      </c>
      <c r="AH73" s="75"/>
    </row>
    <row r="74" spans="4:34" ht="15.75">
      <c r="D74" s="119" t="s">
        <v>102</v>
      </c>
      <c r="E74" s="114"/>
      <c r="F74" s="120"/>
      <c r="G74" s="167" t="s">
        <v>58</v>
      </c>
      <c r="H74" s="168"/>
      <c r="I74" s="116" t="str">
        <f t="shared" si="0"/>
        <v>000Eh</v>
      </c>
      <c r="T74" s="74"/>
      <c r="U74" s="74"/>
      <c r="V74" s="74"/>
      <c r="W74" s="74" t="s">
        <v>163</v>
      </c>
      <c r="X74" s="74"/>
      <c r="Y74" s="74"/>
      <c r="Z74" s="74"/>
      <c r="AA74" s="171" t="s">
        <v>58</v>
      </c>
      <c r="AB74" s="172"/>
      <c r="AC74" s="169" t="s">
        <v>138</v>
      </c>
      <c r="AD74" s="170"/>
      <c r="AE74" s="173" t="str">
        <f>RIGHT(DEC2HEX(G32-C27,4),2)</f>
        <v>0E</v>
      </c>
      <c r="AF74" s="173"/>
      <c r="AG74" s="28" t="s">
        <v>13</v>
      </c>
      <c r="AH74" s="75"/>
    </row>
    <row r="75" spans="4:34" ht="15.75">
      <c r="D75" s="119" t="s">
        <v>103</v>
      </c>
      <c r="E75" s="114"/>
      <c r="F75" s="120"/>
      <c r="G75" s="167" t="s">
        <v>59</v>
      </c>
      <c r="H75" s="168"/>
      <c r="I75" s="116" t="str">
        <f>CONCATENATE(AC75,AE75,"h")</f>
        <v>00A9h</v>
      </c>
      <c r="T75" s="74"/>
      <c r="U75" s="74"/>
      <c r="V75" s="74"/>
      <c r="W75" s="74" t="s">
        <v>164</v>
      </c>
      <c r="X75" s="127">
        <f>HEX2BIN(X72)+HEX2BIN(X73)</f>
        <v>100</v>
      </c>
      <c r="Y75" s="74"/>
      <c r="Z75" s="74"/>
      <c r="AA75" s="171" t="s">
        <v>59</v>
      </c>
      <c r="AB75" s="172"/>
      <c r="AC75" s="169" t="s">
        <v>138</v>
      </c>
      <c r="AD75" s="170"/>
      <c r="AE75" s="179" t="str">
        <f>RIGHT(BIN2HEX(V80,4),2)</f>
        <v>A9</v>
      </c>
      <c r="AF75" s="179"/>
      <c r="AG75" s="28" t="s">
        <v>13</v>
      </c>
      <c r="AH75" s="75"/>
    </row>
    <row r="76" spans="4:34" ht="15.75">
      <c r="D76" s="119" t="s">
        <v>104</v>
      </c>
      <c r="E76" s="114"/>
      <c r="F76" s="120"/>
      <c r="G76" s="167" t="s">
        <v>60</v>
      </c>
      <c r="H76" s="168"/>
      <c r="I76" s="116" t="str">
        <f t="shared" si="0"/>
        <v>0002h</v>
      </c>
      <c r="T76" s="74"/>
      <c r="U76" s="74"/>
      <c r="V76" s="74"/>
      <c r="W76" s="74"/>
      <c r="X76" s="74"/>
      <c r="Y76" s="74"/>
      <c r="Z76" s="74"/>
      <c r="AA76" s="171" t="s">
        <v>60</v>
      </c>
      <c r="AB76" s="172"/>
      <c r="AC76" s="169" t="s">
        <v>138</v>
      </c>
      <c r="AD76" s="170"/>
      <c r="AE76" s="173" t="str">
        <f>RIGHT(DEC2HEX(G26,4),2)</f>
        <v>02</v>
      </c>
      <c r="AF76" s="173"/>
      <c r="AG76" s="28" t="s">
        <v>13</v>
      </c>
      <c r="AH76" s="75"/>
    </row>
    <row r="77" spans="4:34" ht="15.75">
      <c r="D77" s="119" t="s">
        <v>105</v>
      </c>
      <c r="E77" s="114"/>
      <c r="F77" s="120"/>
      <c r="G77" s="167" t="s">
        <v>61</v>
      </c>
      <c r="H77" s="168"/>
      <c r="I77" s="116" t="str">
        <f>CONCATENATE(AC77,AE77,"h")</f>
        <v>008Ah</v>
      </c>
      <c r="T77" s="74"/>
      <c r="U77" s="74"/>
      <c r="V77" s="74"/>
      <c r="W77" s="74"/>
      <c r="X77" s="128">
        <v>0</v>
      </c>
      <c r="Y77" s="128">
        <v>0</v>
      </c>
      <c r="Z77" s="74" t="s">
        <v>154</v>
      </c>
      <c r="AA77" s="171" t="s">
        <v>61</v>
      </c>
      <c r="AB77" s="172"/>
      <c r="AC77" s="169" t="s">
        <v>138</v>
      </c>
      <c r="AD77" s="170"/>
      <c r="AE77" s="180" t="str">
        <f>RIGHT(BIN2HEX(V85,4),2)</f>
        <v>8A</v>
      </c>
      <c r="AF77" s="180"/>
      <c r="AG77" s="28" t="s">
        <v>13</v>
      </c>
      <c r="AH77" s="75"/>
    </row>
    <row r="78" spans="4:34" ht="15.75">
      <c r="D78" s="119" t="s">
        <v>106</v>
      </c>
      <c r="E78" s="114"/>
      <c r="F78" s="120"/>
      <c r="G78" s="167" t="s">
        <v>62</v>
      </c>
      <c r="H78" s="168"/>
      <c r="I78" s="116" t="str">
        <f t="shared" si="0"/>
        <v>0002h</v>
      </c>
      <c r="T78" s="74"/>
      <c r="U78" s="74"/>
      <c r="V78" s="74"/>
      <c r="W78" s="74"/>
      <c r="X78" s="128">
        <v>1</v>
      </c>
      <c r="Y78" s="128">
        <v>80</v>
      </c>
      <c r="Z78" s="74"/>
      <c r="AA78" s="171" t="s">
        <v>62</v>
      </c>
      <c r="AB78" s="172"/>
      <c r="AC78" s="169" t="s">
        <v>138</v>
      </c>
      <c r="AD78" s="170"/>
      <c r="AE78" s="173" t="str">
        <f>RIGHT(DEC2HEX(G30,4),2)</f>
        <v>02</v>
      </c>
      <c r="AF78" s="173"/>
      <c r="AG78" s="28" t="s">
        <v>13</v>
      </c>
      <c r="AH78" s="75"/>
    </row>
    <row r="79" spans="4:34" ht="14.25">
      <c r="D79" s="100"/>
      <c r="E79" s="100"/>
      <c r="F79" s="100"/>
      <c r="G79" s="100"/>
      <c r="H79" s="100"/>
      <c r="I79" s="100"/>
      <c r="T79" s="74"/>
      <c r="U79" s="74"/>
      <c r="V79" s="74"/>
      <c r="W79" s="74"/>
      <c r="X79" s="128">
        <f>VLOOKUP(G43,X77:Y78,2)</f>
        <v>80</v>
      </c>
      <c r="Y79" s="129"/>
      <c r="Z79" s="74"/>
      <c r="AH79" s="75"/>
    </row>
    <row r="80" spans="4:34" ht="15.75">
      <c r="D80" s="113" t="s">
        <v>107</v>
      </c>
      <c r="E80" s="114"/>
      <c r="F80" s="115"/>
      <c r="G80" s="167" t="s">
        <v>63</v>
      </c>
      <c r="H80" s="168"/>
      <c r="I80" s="116" t="str">
        <f>CONCATENATE(AC80,AE80,"h")</f>
        <v>0000h</v>
      </c>
      <c r="T80" s="74"/>
      <c r="U80" s="74"/>
      <c r="V80" s="128">
        <f>HEX2BIN(X79)+HEX2BIN(X80)</f>
        <v>10101001</v>
      </c>
      <c r="W80" s="74"/>
      <c r="X80" s="179" t="str">
        <f>RIGHT(DEC2HEX(G29,4),2)</f>
        <v>29</v>
      </c>
      <c r="Y80" s="179"/>
      <c r="Z80" s="74"/>
      <c r="AA80" s="171" t="s">
        <v>63</v>
      </c>
      <c r="AB80" s="172"/>
      <c r="AC80" s="169" t="s">
        <v>138</v>
      </c>
      <c r="AD80" s="170"/>
      <c r="AE80" s="173" t="str">
        <f>RIGHT(DEC2HEX(C37,4),2)</f>
        <v>00</v>
      </c>
      <c r="AF80" s="173"/>
      <c r="AG80" s="28" t="s">
        <v>13</v>
      </c>
      <c r="AH80" s="75"/>
    </row>
    <row r="81" spans="4:34" ht="15.75">
      <c r="D81" s="113" t="s">
        <v>108</v>
      </c>
      <c r="E81" s="114"/>
      <c r="F81" s="115"/>
      <c r="G81" s="167" t="s">
        <v>67</v>
      </c>
      <c r="H81" s="168"/>
      <c r="I81" s="116" t="str">
        <f>CONCATENATE(AC81,AE81,"h")</f>
        <v>0000h</v>
      </c>
      <c r="T81" s="74"/>
      <c r="U81" s="74"/>
      <c r="V81" s="74"/>
      <c r="W81" s="74"/>
      <c r="X81" s="74"/>
      <c r="Y81" s="74"/>
      <c r="Z81" s="74"/>
      <c r="AA81" s="171" t="s">
        <v>67</v>
      </c>
      <c r="AB81" s="172"/>
      <c r="AC81" s="169" t="s">
        <v>138</v>
      </c>
      <c r="AD81" s="170"/>
      <c r="AE81" s="169" t="s">
        <v>138</v>
      </c>
      <c r="AF81" s="170"/>
      <c r="AG81" s="28" t="s">
        <v>13</v>
      </c>
      <c r="AH81" s="75"/>
    </row>
    <row r="82" spans="4:34" ht="15.75">
      <c r="D82" s="113" t="s">
        <v>109</v>
      </c>
      <c r="E82" s="114"/>
      <c r="F82" s="115"/>
      <c r="G82" s="167" t="s">
        <v>68</v>
      </c>
      <c r="H82" s="168"/>
      <c r="I82" s="116" t="str">
        <f>CONCATENATE(AC82,AE82,"h")</f>
        <v>0000h</v>
      </c>
      <c r="T82" s="74"/>
      <c r="U82" s="74"/>
      <c r="V82" s="74"/>
      <c r="W82" s="74"/>
      <c r="X82" s="131">
        <v>0</v>
      </c>
      <c r="Y82" s="131">
        <v>0</v>
      </c>
      <c r="Z82" s="74" t="s">
        <v>155</v>
      </c>
      <c r="AA82" s="171" t="s">
        <v>68</v>
      </c>
      <c r="AB82" s="172"/>
      <c r="AC82" s="169" t="s">
        <v>138</v>
      </c>
      <c r="AD82" s="170"/>
      <c r="AE82" s="169" t="s">
        <v>138</v>
      </c>
      <c r="AF82" s="170"/>
      <c r="AG82" s="28" t="s">
        <v>13</v>
      </c>
      <c r="AH82" s="75"/>
    </row>
    <row r="83" spans="4:34" ht="14.25">
      <c r="D83" s="100"/>
      <c r="E83" s="100"/>
      <c r="F83" s="100"/>
      <c r="G83" s="100"/>
      <c r="H83" s="100"/>
      <c r="I83" s="100"/>
      <c r="T83" s="74"/>
      <c r="U83" s="74"/>
      <c r="V83" s="74"/>
      <c r="W83" s="74"/>
      <c r="X83" s="131">
        <v>1</v>
      </c>
      <c r="Y83" s="131">
        <v>80</v>
      </c>
      <c r="Z83" s="74"/>
      <c r="AH83" s="75"/>
    </row>
    <row r="84" spans="4:34" ht="15.75">
      <c r="D84" s="113" t="s">
        <v>91</v>
      </c>
      <c r="E84" s="114"/>
      <c r="F84" s="115"/>
      <c r="G84" s="167" t="s">
        <v>33</v>
      </c>
      <c r="H84" s="168"/>
      <c r="I84" s="116" t="str">
        <f>CONCATENATE(AC84,AE84,"h")</f>
        <v>0002h</v>
      </c>
      <c r="T84" s="74"/>
      <c r="U84" s="74"/>
      <c r="V84" s="74"/>
      <c r="W84" s="74"/>
      <c r="X84" s="131">
        <f>VLOOKUP(G46,X82:Y83,2)</f>
        <v>80</v>
      </c>
      <c r="Y84" s="130"/>
      <c r="Z84" s="74"/>
      <c r="AA84" s="171" t="s">
        <v>33</v>
      </c>
      <c r="AB84" s="172"/>
      <c r="AC84" s="169" t="s">
        <v>138</v>
      </c>
      <c r="AD84" s="170"/>
      <c r="AE84" s="169" t="s">
        <v>140</v>
      </c>
      <c r="AF84" s="170"/>
      <c r="AG84" s="28" t="s">
        <v>13</v>
      </c>
      <c r="AH84" s="75"/>
    </row>
    <row r="85" spans="4:34" ht="14.25">
      <c r="D85" s="100"/>
      <c r="E85" s="100"/>
      <c r="F85" s="100"/>
      <c r="G85" s="100"/>
      <c r="H85" s="100"/>
      <c r="I85" s="100"/>
      <c r="T85" s="74"/>
      <c r="U85" s="74"/>
      <c r="V85" s="131">
        <f>HEX2BIN(X84)+HEX2BIN(X85)</f>
        <v>10001010</v>
      </c>
      <c r="W85" s="74"/>
      <c r="X85" s="180" t="str">
        <f>RIGHT(DEC2HEX(G33,4),2)</f>
        <v>0A</v>
      </c>
      <c r="Y85" s="180"/>
      <c r="Z85" s="74"/>
      <c r="AA85" s="74"/>
      <c r="AB85" s="74"/>
      <c r="AC85" s="74"/>
      <c r="AD85" s="74"/>
      <c r="AE85" s="74"/>
      <c r="AF85" s="56"/>
      <c r="AG85" s="64"/>
      <c r="AH85" s="75"/>
    </row>
    <row r="86" spans="4:34" ht="15">
      <c r="D86" s="121" t="s">
        <v>142</v>
      </c>
      <c r="E86" s="100"/>
      <c r="F86" s="100"/>
      <c r="G86" s="100"/>
      <c r="H86" s="100"/>
      <c r="I86" s="100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56"/>
      <c r="AG86" s="64"/>
      <c r="AH86" s="75"/>
    </row>
    <row r="87" spans="20:34" ht="14.25"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56"/>
      <c r="AG87" s="64"/>
      <c r="AH87" s="75"/>
    </row>
    <row r="88" spans="20:34" ht="14.25"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56"/>
      <c r="AG88" s="64"/>
      <c r="AH88" s="75"/>
    </row>
    <row r="89" spans="20:34" ht="14.25"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56"/>
      <c r="AG89" s="64"/>
      <c r="AH89" s="75"/>
    </row>
    <row r="90" spans="20:34" ht="14.25"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56"/>
      <c r="AG90" s="64"/>
      <c r="AH90" s="75"/>
    </row>
    <row r="91" spans="20:34" ht="14.25"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56"/>
      <c r="AG91" s="64"/>
      <c r="AH91" s="75"/>
    </row>
    <row r="92" spans="20:34" ht="14.25"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56"/>
      <c r="AG92" s="64"/>
      <c r="AH92" s="75"/>
    </row>
    <row r="93" spans="5:34" ht="25.5">
      <c r="E93" s="48"/>
      <c r="F93" s="86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56"/>
      <c r="AG93" s="64"/>
      <c r="AH93" s="75"/>
    </row>
    <row r="94" spans="5:34" ht="14.25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56"/>
      <c r="AG94" s="64"/>
      <c r="AH94" s="75"/>
    </row>
    <row r="95" spans="5:34" ht="14.25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56"/>
      <c r="AG95" s="64"/>
      <c r="AH95" s="75"/>
    </row>
    <row r="96" spans="5:34" ht="14.25">
      <c r="E96" s="48"/>
      <c r="F96" s="48"/>
      <c r="G96" s="48"/>
      <c r="H96" s="48"/>
      <c r="I96" s="181"/>
      <c r="J96" s="181"/>
      <c r="K96" s="181"/>
      <c r="L96" s="181"/>
      <c r="M96" s="48"/>
      <c r="N96" s="48"/>
      <c r="O96" s="48"/>
      <c r="P96" s="48"/>
      <c r="Q96" s="48"/>
      <c r="AD96" s="75"/>
      <c r="AE96" s="74"/>
      <c r="AF96" s="56"/>
      <c r="AG96" s="64"/>
      <c r="AH96" s="75"/>
    </row>
    <row r="97" spans="5:34" ht="14.25">
      <c r="E97" s="48"/>
      <c r="F97" s="48"/>
      <c r="G97" s="48"/>
      <c r="H97" s="48"/>
      <c r="I97" s="182"/>
      <c r="J97" s="181"/>
      <c r="K97" s="181"/>
      <c r="L97" s="181"/>
      <c r="M97" s="48"/>
      <c r="N97" s="48"/>
      <c r="O97" s="48"/>
      <c r="P97" s="48"/>
      <c r="Q97" s="48"/>
      <c r="AD97" s="75"/>
      <c r="AE97" s="74"/>
      <c r="AF97" s="56"/>
      <c r="AG97" s="64"/>
      <c r="AH97" s="75"/>
    </row>
    <row r="98" spans="5:40" ht="14.25">
      <c r="E98" s="48"/>
      <c r="F98" s="72"/>
      <c r="G98" s="153"/>
      <c r="H98" s="153"/>
      <c r="I98" s="181"/>
      <c r="J98" s="181"/>
      <c r="K98" s="181"/>
      <c r="L98" s="181"/>
      <c r="M98" s="48"/>
      <c r="N98" s="48"/>
      <c r="O98" s="48"/>
      <c r="P98" s="48"/>
      <c r="Q98" s="48"/>
      <c r="AD98" s="88"/>
      <c r="AE98" s="88"/>
      <c r="AF98" s="56"/>
      <c r="AG98" s="88"/>
      <c r="AH98" s="88"/>
      <c r="AN98" s="88"/>
    </row>
    <row r="99" spans="5:34" ht="14.25">
      <c r="E99" s="48"/>
      <c r="F99" s="72"/>
      <c r="G99" s="153"/>
      <c r="H99" s="153"/>
      <c r="I99" s="183"/>
      <c r="J99" s="183"/>
      <c r="K99" s="183"/>
      <c r="L99" s="183"/>
      <c r="M99" s="48"/>
      <c r="N99" s="48"/>
      <c r="O99" s="48"/>
      <c r="P99" s="48"/>
      <c r="Q99" s="48"/>
      <c r="AD99" s="88"/>
      <c r="AE99" s="88"/>
      <c r="AF99" s="56"/>
      <c r="AG99" s="88"/>
      <c r="AH99" s="88"/>
    </row>
    <row r="100" spans="5:34" ht="14.25">
      <c r="E100" s="48"/>
      <c r="F100" s="72"/>
      <c r="G100" s="153"/>
      <c r="H100" s="153"/>
      <c r="I100" s="181"/>
      <c r="J100" s="181"/>
      <c r="K100" s="181"/>
      <c r="L100" s="181"/>
      <c r="M100" s="48"/>
      <c r="N100" s="48"/>
      <c r="O100" s="48"/>
      <c r="P100" s="48"/>
      <c r="Q100" s="48"/>
      <c r="AD100" s="89"/>
      <c r="AE100" s="73"/>
      <c r="AF100" s="56"/>
      <c r="AG100" s="73"/>
      <c r="AH100" s="88"/>
    </row>
    <row r="101" spans="5:35" ht="14.25">
      <c r="E101" s="48"/>
      <c r="F101" s="72"/>
      <c r="G101" s="153"/>
      <c r="H101" s="153"/>
      <c r="I101" s="183"/>
      <c r="J101" s="183"/>
      <c r="K101" s="183"/>
      <c r="L101" s="183"/>
      <c r="M101" s="48"/>
      <c r="N101" s="48"/>
      <c r="O101" s="48"/>
      <c r="P101" s="48"/>
      <c r="Q101" s="48"/>
      <c r="AD101" s="90"/>
      <c r="AE101" s="91"/>
      <c r="AF101" s="56"/>
      <c r="AG101" s="90"/>
      <c r="AH101" s="90"/>
      <c r="AI101" s="74"/>
    </row>
    <row r="102" spans="5:34" ht="14.25">
      <c r="E102" s="48"/>
      <c r="F102" s="72"/>
      <c r="G102" s="153"/>
      <c r="H102" s="153"/>
      <c r="I102" s="183"/>
      <c r="J102" s="183"/>
      <c r="K102" s="183"/>
      <c r="L102" s="183"/>
      <c r="M102" s="48"/>
      <c r="N102" s="48"/>
      <c r="O102" s="48"/>
      <c r="P102" s="48"/>
      <c r="Q102" s="48"/>
      <c r="AD102" s="75"/>
      <c r="AE102" s="74"/>
      <c r="AF102" s="56"/>
      <c r="AG102" s="75"/>
      <c r="AH102" s="75"/>
    </row>
    <row r="103" spans="5:34" ht="14.25">
      <c r="E103" s="48"/>
      <c r="F103" s="72"/>
      <c r="G103" s="72"/>
      <c r="H103" s="73"/>
      <c r="I103" s="73"/>
      <c r="J103" s="73"/>
      <c r="K103" s="73"/>
      <c r="L103" s="73"/>
      <c r="M103" s="48"/>
      <c r="N103" s="48"/>
      <c r="O103" s="48"/>
      <c r="P103" s="48"/>
      <c r="Q103" s="48"/>
      <c r="AD103" s="73"/>
      <c r="AE103" s="48"/>
      <c r="AF103" s="56"/>
      <c r="AG103" s="73"/>
      <c r="AH103" s="73"/>
    </row>
    <row r="104" spans="5:34" ht="14.25">
      <c r="E104" s="48"/>
      <c r="F104" s="72"/>
      <c r="G104" s="153"/>
      <c r="H104" s="153"/>
      <c r="I104" s="183"/>
      <c r="J104" s="183"/>
      <c r="K104" s="48"/>
      <c r="L104" s="48"/>
      <c r="M104" s="48"/>
      <c r="N104" s="48"/>
      <c r="O104" s="48"/>
      <c r="P104" s="153"/>
      <c r="Q104" s="153"/>
      <c r="R104" s="181"/>
      <c r="S104" s="181"/>
      <c r="T104" s="48"/>
      <c r="U104" s="48"/>
      <c r="AD104" s="73"/>
      <c r="AE104" s="48"/>
      <c r="AF104" s="56"/>
      <c r="AG104" s="73"/>
      <c r="AH104" s="73"/>
    </row>
    <row r="105" spans="5:34" ht="14.25">
      <c r="E105" s="48"/>
      <c r="F105" s="72"/>
      <c r="G105" s="153"/>
      <c r="H105" s="153"/>
      <c r="I105" s="181"/>
      <c r="J105" s="181"/>
      <c r="K105" s="48"/>
      <c r="L105" s="87"/>
      <c r="M105" s="48"/>
      <c r="N105" s="48"/>
      <c r="O105" s="48"/>
      <c r="P105" s="48"/>
      <c r="Q105" s="48"/>
      <c r="AD105" s="73"/>
      <c r="AE105" s="48"/>
      <c r="AF105" s="56"/>
      <c r="AG105" s="73"/>
      <c r="AH105" s="73"/>
    </row>
    <row r="106" spans="5:34" ht="14.25">
      <c r="E106" s="48"/>
      <c r="F106" s="72"/>
      <c r="G106" s="72"/>
      <c r="H106" s="73"/>
      <c r="I106" s="73"/>
      <c r="J106" s="73"/>
      <c r="K106" s="73"/>
      <c r="L106" s="73"/>
      <c r="M106" s="48"/>
      <c r="N106" s="48"/>
      <c r="O106" s="48"/>
      <c r="P106" s="48"/>
      <c r="Q106" s="48"/>
      <c r="AD106" s="73"/>
      <c r="AE106" s="87"/>
      <c r="AF106" s="56"/>
      <c r="AG106" s="73"/>
      <c r="AH106" s="73"/>
    </row>
    <row r="107" spans="5:34" ht="14.25">
      <c r="E107" s="48"/>
      <c r="F107" s="72"/>
      <c r="G107" s="153"/>
      <c r="H107" s="153"/>
      <c r="I107" s="181"/>
      <c r="J107" s="181"/>
      <c r="K107" s="181"/>
      <c r="L107" s="181"/>
      <c r="M107" s="48"/>
      <c r="N107" s="48"/>
      <c r="O107" s="48"/>
      <c r="P107" s="48"/>
      <c r="Q107" s="48"/>
      <c r="AD107" s="73"/>
      <c r="AE107" s="87"/>
      <c r="AF107" s="56"/>
      <c r="AG107" s="73"/>
      <c r="AH107" s="73"/>
    </row>
    <row r="108" spans="5:34" ht="14.25">
      <c r="E108" s="48"/>
      <c r="F108" s="72"/>
      <c r="G108" s="153"/>
      <c r="H108" s="153"/>
      <c r="I108" s="181"/>
      <c r="J108" s="181"/>
      <c r="K108" s="181"/>
      <c r="L108" s="181"/>
      <c r="M108" s="48"/>
      <c r="N108" s="48"/>
      <c r="O108" s="48"/>
      <c r="P108" s="48"/>
      <c r="Q108" s="48"/>
      <c r="AD108" s="92"/>
      <c r="AE108" s="93"/>
      <c r="AF108" s="56"/>
      <c r="AG108" s="92"/>
      <c r="AH108" s="92"/>
    </row>
    <row r="109" spans="5:34" ht="14.25">
      <c r="E109" s="48"/>
      <c r="F109" s="72"/>
      <c r="G109" s="153"/>
      <c r="H109" s="153"/>
      <c r="I109" s="181"/>
      <c r="J109" s="181"/>
      <c r="K109" s="181"/>
      <c r="L109" s="181"/>
      <c r="M109" s="48"/>
      <c r="N109" s="48"/>
      <c r="O109" s="94"/>
      <c r="P109" s="48"/>
      <c r="Q109" s="48"/>
      <c r="Y109" s="36"/>
      <c r="AD109" s="73"/>
      <c r="AE109" s="87"/>
      <c r="AF109" s="56"/>
      <c r="AG109" s="73"/>
      <c r="AH109" s="73"/>
    </row>
    <row r="110" spans="5:34" ht="14.25">
      <c r="E110" s="48"/>
      <c r="F110" s="72"/>
      <c r="G110" s="153"/>
      <c r="H110" s="153"/>
      <c r="I110" s="184"/>
      <c r="J110" s="184"/>
      <c r="K110" s="181"/>
      <c r="L110" s="181"/>
      <c r="M110" s="48"/>
      <c r="N110" s="48"/>
      <c r="O110" s="48"/>
      <c r="P110" s="48"/>
      <c r="Q110" s="48"/>
      <c r="AD110" s="73"/>
      <c r="AE110" s="87"/>
      <c r="AF110" s="56"/>
      <c r="AG110" s="73"/>
      <c r="AH110" s="73"/>
    </row>
    <row r="111" spans="5:34" ht="14.25">
      <c r="E111" s="48"/>
      <c r="F111" s="72"/>
      <c r="G111" s="153"/>
      <c r="H111" s="153"/>
      <c r="I111" s="184"/>
      <c r="J111" s="184"/>
      <c r="K111" s="181"/>
      <c r="L111" s="181"/>
      <c r="M111" s="48"/>
      <c r="N111" s="48"/>
      <c r="O111" s="48"/>
      <c r="P111" s="48"/>
      <c r="Q111" s="48"/>
      <c r="AD111" s="92"/>
      <c r="AE111" s="93"/>
      <c r="AF111" s="56"/>
      <c r="AG111" s="92"/>
      <c r="AH111" s="92"/>
    </row>
    <row r="112" spans="5:34" ht="14.25">
      <c r="E112" s="48"/>
      <c r="F112" s="72"/>
      <c r="G112" s="153"/>
      <c r="H112" s="153"/>
      <c r="I112" s="184"/>
      <c r="J112" s="184"/>
      <c r="K112" s="181"/>
      <c r="L112" s="181"/>
      <c r="M112" s="48"/>
      <c r="N112" s="48"/>
      <c r="O112" s="48"/>
      <c r="P112" s="48"/>
      <c r="Q112" s="48"/>
      <c r="AD112" s="73"/>
      <c r="AE112" s="87"/>
      <c r="AF112" s="56"/>
      <c r="AG112" s="73"/>
      <c r="AH112" s="73"/>
    </row>
    <row r="113" spans="5:34" ht="14.25">
      <c r="E113" s="48"/>
      <c r="F113" s="72"/>
      <c r="G113" s="153"/>
      <c r="H113" s="153"/>
      <c r="I113" s="184"/>
      <c r="J113" s="184"/>
      <c r="K113" s="181"/>
      <c r="L113" s="181"/>
      <c r="M113" s="48"/>
      <c r="N113" s="48"/>
      <c r="O113" s="48"/>
      <c r="P113" s="48"/>
      <c r="Q113" s="48"/>
      <c r="AD113" s="73"/>
      <c r="AE113" s="87"/>
      <c r="AF113" s="56"/>
      <c r="AG113" s="73"/>
      <c r="AH113" s="73"/>
    </row>
    <row r="114" spans="5:34" ht="14.25">
      <c r="E114" s="48"/>
      <c r="F114" s="72"/>
      <c r="G114" s="153"/>
      <c r="H114" s="153"/>
      <c r="I114" s="184"/>
      <c r="J114" s="184"/>
      <c r="K114" s="181"/>
      <c r="L114" s="181"/>
      <c r="M114" s="48"/>
      <c r="N114" s="48"/>
      <c r="O114" s="48"/>
      <c r="P114" s="48"/>
      <c r="Q114" s="48"/>
      <c r="AD114" s="73"/>
      <c r="AE114" s="87"/>
      <c r="AF114" s="56"/>
      <c r="AG114" s="73"/>
      <c r="AH114" s="73"/>
    </row>
    <row r="115" spans="5:34" ht="14.25">
      <c r="E115" s="48"/>
      <c r="F115" s="72"/>
      <c r="G115" s="153"/>
      <c r="H115" s="153"/>
      <c r="I115" s="181"/>
      <c r="J115" s="181"/>
      <c r="K115" s="181"/>
      <c r="L115" s="181"/>
      <c r="M115" s="48"/>
      <c r="N115" s="48"/>
      <c r="O115" s="48"/>
      <c r="P115" s="48"/>
      <c r="Q115" s="48"/>
      <c r="AD115" s="73"/>
      <c r="AE115" s="87"/>
      <c r="AF115" s="56"/>
      <c r="AG115" s="73"/>
      <c r="AH115" s="73"/>
    </row>
    <row r="116" spans="5:34" ht="14.25">
      <c r="E116" s="48"/>
      <c r="F116" s="72"/>
      <c r="G116" s="153"/>
      <c r="H116" s="153"/>
      <c r="I116" s="184"/>
      <c r="J116" s="184"/>
      <c r="K116" s="181"/>
      <c r="L116" s="181"/>
      <c r="M116" s="48"/>
      <c r="N116" s="48"/>
      <c r="O116" s="94"/>
      <c r="P116" s="48"/>
      <c r="Q116" s="48"/>
      <c r="Y116" s="36"/>
      <c r="AD116" s="73"/>
      <c r="AE116" s="87"/>
      <c r="AF116" s="56"/>
      <c r="AG116" s="73"/>
      <c r="AH116" s="73"/>
    </row>
    <row r="117" spans="5:34" ht="14.25">
      <c r="E117" s="48"/>
      <c r="F117" s="72"/>
      <c r="G117" s="72"/>
      <c r="H117" s="73"/>
      <c r="I117" s="73"/>
      <c r="J117" s="73"/>
      <c r="K117" s="73"/>
      <c r="L117" s="73"/>
      <c r="M117" s="48"/>
      <c r="N117" s="48"/>
      <c r="O117" s="95"/>
      <c r="P117" s="48"/>
      <c r="Q117" s="48"/>
      <c r="R117" s="184"/>
      <c r="S117" s="184"/>
      <c r="U117" s="74"/>
      <c r="X117" s="96"/>
      <c r="Y117" s="96"/>
      <c r="Z117" s="96"/>
      <c r="AA117" s="96"/>
      <c r="AB117" s="96"/>
      <c r="AC117" s="97"/>
      <c r="AD117" s="75"/>
      <c r="AE117" s="74"/>
      <c r="AF117" s="56"/>
      <c r="AG117" s="75"/>
      <c r="AH117" s="75"/>
    </row>
    <row r="118" spans="5:34" ht="14.25">
      <c r="E118" s="48"/>
      <c r="F118" s="72"/>
      <c r="G118" s="153"/>
      <c r="H118" s="153"/>
      <c r="I118" s="184"/>
      <c r="J118" s="184"/>
      <c r="K118" s="181"/>
      <c r="L118" s="181"/>
      <c r="M118" s="48"/>
      <c r="N118" s="48"/>
      <c r="O118" s="95"/>
      <c r="P118" s="48"/>
      <c r="Q118" s="48"/>
      <c r="X118" s="96"/>
      <c r="Y118" s="96"/>
      <c r="Z118" s="96"/>
      <c r="AA118" s="96"/>
      <c r="AB118" s="96"/>
      <c r="AC118" s="97"/>
      <c r="AD118" s="75"/>
      <c r="AE118" s="74"/>
      <c r="AF118" s="56"/>
      <c r="AG118" s="75"/>
      <c r="AH118" s="75"/>
    </row>
    <row r="119" spans="5:34" ht="14.25">
      <c r="E119" s="48"/>
      <c r="F119" s="72"/>
      <c r="G119" s="153"/>
      <c r="H119" s="153"/>
      <c r="I119" s="181"/>
      <c r="J119" s="181"/>
      <c r="K119" s="181"/>
      <c r="L119" s="181"/>
      <c r="M119" s="48"/>
      <c r="N119" s="48"/>
      <c r="O119" s="95"/>
      <c r="P119" s="48"/>
      <c r="Q119" s="48"/>
      <c r="X119" s="96"/>
      <c r="Y119" s="96"/>
      <c r="Z119" s="96"/>
      <c r="AA119" s="96"/>
      <c r="AB119" s="96"/>
      <c r="AC119" s="97"/>
      <c r="AD119" s="75"/>
      <c r="AE119" s="74"/>
      <c r="AF119" s="56"/>
      <c r="AG119" s="75"/>
      <c r="AH119" s="75"/>
    </row>
    <row r="120" spans="5:34" ht="14.25">
      <c r="E120" s="48"/>
      <c r="F120" s="72"/>
      <c r="G120" s="72"/>
      <c r="H120" s="48"/>
      <c r="I120" s="48"/>
      <c r="J120" s="48"/>
      <c r="K120" s="48"/>
      <c r="L120" s="48"/>
      <c r="M120" s="95"/>
      <c r="N120" s="95"/>
      <c r="O120" s="95"/>
      <c r="P120" s="48"/>
      <c r="Q120" s="48"/>
      <c r="T120" s="74"/>
      <c r="U120" s="74"/>
      <c r="X120" s="96"/>
      <c r="Y120" s="96"/>
      <c r="Z120" s="96"/>
      <c r="AA120" s="96"/>
      <c r="AB120" s="96"/>
      <c r="AC120" s="97"/>
      <c r="AD120" s="74"/>
      <c r="AE120" s="74"/>
      <c r="AF120" s="74"/>
      <c r="AG120" s="75"/>
      <c r="AH120" s="75"/>
    </row>
    <row r="121" spans="5:34" ht="14.25">
      <c r="E121" s="48"/>
      <c r="F121" s="72"/>
      <c r="G121" s="153"/>
      <c r="H121" s="153"/>
      <c r="I121" s="181"/>
      <c r="J121" s="181"/>
      <c r="K121" s="181"/>
      <c r="L121" s="181"/>
      <c r="M121" s="48"/>
      <c r="N121" s="48"/>
      <c r="O121" s="95"/>
      <c r="P121" s="48"/>
      <c r="Q121" s="48"/>
      <c r="X121" s="96"/>
      <c r="Y121" s="96"/>
      <c r="Z121" s="96"/>
      <c r="AA121" s="96"/>
      <c r="AB121" s="96"/>
      <c r="AC121" s="97"/>
      <c r="AD121" s="74"/>
      <c r="AE121" s="74"/>
      <c r="AF121" s="74"/>
      <c r="AG121" s="75"/>
      <c r="AH121" s="74"/>
    </row>
    <row r="122" spans="5:34" ht="14.25">
      <c r="E122" s="48"/>
      <c r="F122" s="73"/>
      <c r="G122" s="153"/>
      <c r="H122" s="153"/>
      <c r="I122" s="181"/>
      <c r="J122" s="181"/>
      <c r="K122" s="181"/>
      <c r="L122" s="181"/>
      <c r="M122" s="48"/>
      <c r="N122" s="48"/>
      <c r="O122" s="95"/>
      <c r="P122" s="48"/>
      <c r="Q122" s="48"/>
      <c r="X122" s="96"/>
      <c r="Y122" s="96"/>
      <c r="Z122" s="96"/>
      <c r="AA122" s="96"/>
      <c r="AB122" s="96"/>
      <c r="AC122" s="97"/>
      <c r="AD122" s="74"/>
      <c r="AE122" s="74"/>
      <c r="AF122" s="74"/>
      <c r="AG122" s="74"/>
      <c r="AH122" s="74"/>
    </row>
    <row r="123" spans="5:34" ht="14.25">
      <c r="E123" s="48"/>
      <c r="F123" s="73"/>
      <c r="G123" s="153"/>
      <c r="H123" s="153"/>
      <c r="I123" s="181"/>
      <c r="J123" s="181"/>
      <c r="K123" s="181"/>
      <c r="L123" s="181"/>
      <c r="M123" s="48"/>
      <c r="N123" s="48"/>
      <c r="O123" s="95"/>
      <c r="P123" s="48"/>
      <c r="Q123" s="48"/>
      <c r="X123" s="96"/>
      <c r="Y123" s="96"/>
      <c r="Z123" s="96"/>
      <c r="AA123" s="96"/>
      <c r="AB123" s="96"/>
      <c r="AC123" s="97"/>
      <c r="AD123" s="74"/>
      <c r="AE123" s="74"/>
      <c r="AF123" s="74"/>
      <c r="AG123" s="74"/>
      <c r="AH123" s="74"/>
    </row>
    <row r="124" spans="5:34" ht="14.25">
      <c r="E124" s="48"/>
      <c r="F124" s="73"/>
      <c r="G124" s="153"/>
      <c r="H124" s="153"/>
      <c r="I124" s="181"/>
      <c r="J124" s="181"/>
      <c r="K124" s="181"/>
      <c r="L124" s="181"/>
      <c r="M124" s="48"/>
      <c r="N124" s="48"/>
      <c r="O124" s="72"/>
      <c r="P124" s="48"/>
      <c r="Q124" s="48"/>
      <c r="X124" s="98"/>
      <c r="Y124" s="98"/>
      <c r="Z124" s="98"/>
      <c r="AA124" s="98"/>
      <c r="AB124" s="98"/>
      <c r="AC124" s="75"/>
      <c r="AD124" s="74"/>
      <c r="AE124" s="74"/>
      <c r="AF124" s="74"/>
      <c r="AG124" s="74"/>
      <c r="AH124" s="74"/>
    </row>
    <row r="125" spans="5:34" ht="14.25">
      <c r="E125" s="48"/>
      <c r="F125" s="73"/>
      <c r="G125" s="153"/>
      <c r="H125" s="153"/>
      <c r="I125" s="48"/>
      <c r="J125" s="48"/>
      <c r="K125" s="181"/>
      <c r="L125" s="181"/>
      <c r="M125" s="48"/>
      <c r="N125" s="48"/>
      <c r="O125" s="48"/>
      <c r="P125" s="48"/>
      <c r="Q125" s="48"/>
      <c r="X125" s="74"/>
      <c r="Y125" s="74"/>
      <c r="Z125" s="74"/>
      <c r="AA125" s="74"/>
      <c r="AB125" s="74"/>
      <c r="AC125" s="75"/>
      <c r="AD125" s="74"/>
      <c r="AE125" s="74"/>
      <c r="AF125" s="74"/>
      <c r="AG125" s="74"/>
      <c r="AH125" s="74"/>
    </row>
    <row r="126" spans="5:34" ht="14.25">
      <c r="E126" s="48"/>
      <c r="F126" s="48"/>
      <c r="G126" s="153"/>
      <c r="H126" s="153"/>
      <c r="I126" s="181"/>
      <c r="J126" s="181"/>
      <c r="K126" s="181"/>
      <c r="L126" s="181"/>
      <c r="M126" s="48"/>
      <c r="N126" s="48"/>
      <c r="O126" s="48"/>
      <c r="P126" s="48"/>
      <c r="Q126" s="48"/>
      <c r="X126" s="74"/>
      <c r="Y126" s="74"/>
      <c r="Z126" s="74"/>
      <c r="AA126" s="74"/>
      <c r="AB126" s="74"/>
      <c r="AC126" s="75"/>
      <c r="AD126" s="74"/>
      <c r="AE126" s="74"/>
      <c r="AF126" s="74"/>
      <c r="AG126" s="74"/>
      <c r="AH126" s="74"/>
    </row>
    <row r="127" spans="5:34" ht="14.25">
      <c r="E127" s="48"/>
      <c r="F127" s="48"/>
      <c r="G127" s="153"/>
      <c r="H127" s="153"/>
      <c r="I127" s="181"/>
      <c r="J127" s="181"/>
      <c r="K127" s="181"/>
      <c r="L127" s="181"/>
      <c r="M127" s="48"/>
      <c r="N127" s="48"/>
      <c r="O127" s="48"/>
      <c r="P127" s="48"/>
      <c r="Q127" s="48"/>
      <c r="X127" s="74"/>
      <c r="Y127" s="74"/>
      <c r="Z127" s="74"/>
      <c r="AA127" s="74"/>
      <c r="AB127" s="74"/>
      <c r="AC127" s="75"/>
      <c r="AD127" s="74"/>
      <c r="AE127" s="74"/>
      <c r="AF127" s="74"/>
      <c r="AG127" s="74"/>
      <c r="AH127" s="74"/>
    </row>
    <row r="128" spans="5:34" ht="14.25">
      <c r="E128" s="48"/>
      <c r="F128" s="48"/>
      <c r="G128" s="153"/>
      <c r="H128" s="153"/>
      <c r="I128" s="181"/>
      <c r="J128" s="181"/>
      <c r="K128" s="181"/>
      <c r="L128" s="181"/>
      <c r="M128" s="48"/>
      <c r="N128" s="48"/>
      <c r="O128" s="48"/>
      <c r="P128" s="48"/>
      <c r="Q128" s="48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5:34" ht="14.25"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T129" s="74"/>
      <c r="U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5:34" ht="14.25"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181"/>
      <c r="S130" s="181"/>
      <c r="T130" s="181"/>
      <c r="U130" s="181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:34" ht="14.25">
      <c r="A131" s="74"/>
      <c r="B131" s="74"/>
      <c r="C131" s="75"/>
      <c r="D131" s="74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:34" ht="14.25">
      <c r="A132" s="74"/>
      <c r="B132" s="74"/>
      <c r="C132" s="75"/>
      <c r="D132" s="74"/>
      <c r="E132" s="48"/>
      <c r="F132" s="48"/>
      <c r="G132" s="48"/>
      <c r="H132" s="48"/>
      <c r="I132" s="181"/>
      <c r="J132" s="181"/>
      <c r="K132" s="181"/>
      <c r="L132" s="181"/>
      <c r="M132" s="48"/>
      <c r="N132" s="48"/>
      <c r="O132" s="48"/>
      <c r="P132" s="48"/>
      <c r="Q132" s="48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:34" ht="14.25">
      <c r="A133" s="74"/>
      <c r="B133" s="74"/>
      <c r="C133" s="74"/>
      <c r="D133" s="74"/>
      <c r="E133" s="48"/>
      <c r="F133" s="73"/>
      <c r="G133" s="73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T133" s="74"/>
      <c r="U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:34" ht="14.25">
      <c r="A134" s="74"/>
      <c r="B134" s="74"/>
      <c r="C134" s="74"/>
      <c r="D134" s="74"/>
      <c r="E134" s="48"/>
      <c r="F134" s="73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:17" ht="14.25">
      <c r="A135" s="74"/>
      <c r="B135" s="74"/>
      <c r="C135" s="185"/>
      <c r="D135" s="186"/>
      <c r="E135" s="48"/>
      <c r="F135" s="73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1:17" ht="14.25">
      <c r="A136" s="74"/>
      <c r="B136" s="74"/>
      <c r="C136" s="185"/>
      <c r="D136" s="186"/>
      <c r="E136" s="48"/>
      <c r="F136" s="73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1:17" ht="14.25">
      <c r="A137" s="74"/>
      <c r="B137" s="74"/>
      <c r="C137" s="185"/>
      <c r="D137" s="186"/>
      <c r="E137" s="48"/>
      <c r="F137" s="73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</row>
    <row r="138" spans="1:17" ht="14.25">
      <c r="A138" s="74"/>
      <c r="B138" s="74"/>
      <c r="C138" s="185"/>
      <c r="D138" s="186"/>
      <c r="E138" s="48"/>
      <c r="F138" s="73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ht="14.25">
      <c r="A139" s="74"/>
      <c r="B139" s="74"/>
      <c r="C139" s="185"/>
      <c r="D139" s="186"/>
      <c r="E139" s="48"/>
      <c r="F139" s="73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 ht="14.25">
      <c r="A140" s="74"/>
      <c r="B140" s="74"/>
      <c r="C140" s="185"/>
      <c r="D140" s="186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1:17" ht="14.25">
      <c r="A141" s="74"/>
      <c r="B141" s="74"/>
      <c r="C141" s="185"/>
      <c r="D141" s="74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 ht="14.25">
      <c r="A142" s="74"/>
      <c r="B142" s="74"/>
      <c r="C142" s="185"/>
      <c r="D142" s="74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1:17" ht="14.25">
      <c r="A143" s="74"/>
      <c r="B143" s="74"/>
      <c r="C143" s="185"/>
      <c r="D143" s="185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1:17" ht="14.25">
      <c r="A144" s="74"/>
      <c r="B144" s="74"/>
      <c r="C144" s="185"/>
      <c r="D144" s="185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1:17" ht="14.25">
      <c r="A145" s="74"/>
      <c r="C145" s="187"/>
      <c r="D145" s="187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1:17" ht="14.25">
      <c r="A146" s="74"/>
      <c r="C146" s="187"/>
      <c r="D146" s="187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5:17" ht="14.25"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5:17" ht="14.25"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3:17" ht="14.25">
      <c r="C149" s="187"/>
      <c r="D149" s="18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3:4" ht="14.25">
      <c r="C150" s="187"/>
      <c r="D150" s="188"/>
    </row>
    <row r="151" spans="3:4" ht="14.25">
      <c r="C151" s="187"/>
      <c r="D151" s="187"/>
    </row>
    <row r="152" spans="3:4" ht="14.25">
      <c r="C152" s="187"/>
      <c r="D152" s="187"/>
    </row>
    <row r="153" spans="3:4" ht="14.25">
      <c r="C153" s="187"/>
      <c r="D153" s="187"/>
    </row>
    <row r="154" spans="3:4" ht="14.25">
      <c r="C154" s="187"/>
      <c r="D154" s="187"/>
    </row>
    <row r="155" spans="3:4" ht="14.25">
      <c r="C155" s="187"/>
      <c r="D155" s="187"/>
    </row>
    <row r="156" spans="3:4" ht="14.25">
      <c r="C156" s="187"/>
      <c r="D156" s="187"/>
    </row>
  </sheetData>
  <sheetProtection password="DBC7" sheet="1" selectLockedCells="1"/>
  <mergeCells count="213">
    <mergeCell ref="C153:C154"/>
    <mergeCell ref="D153:D154"/>
    <mergeCell ref="C155:C156"/>
    <mergeCell ref="D155:D156"/>
    <mergeCell ref="C145:C146"/>
    <mergeCell ref="D145:D146"/>
    <mergeCell ref="C149:C150"/>
    <mergeCell ref="D149:D150"/>
    <mergeCell ref="C151:C152"/>
    <mergeCell ref="D151:D152"/>
    <mergeCell ref="C137:C138"/>
    <mergeCell ref="D137:D138"/>
    <mergeCell ref="C139:C140"/>
    <mergeCell ref="D139:D140"/>
    <mergeCell ref="C141:C142"/>
    <mergeCell ref="C143:C144"/>
    <mergeCell ref="D143:D144"/>
    <mergeCell ref="R130:S130"/>
    <mergeCell ref="T130:U130"/>
    <mergeCell ref="I132:J132"/>
    <mergeCell ref="K132:L132"/>
    <mergeCell ref="C135:C136"/>
    <mergeCell ref="D135:D136"/>
    <mergeCell ref="G127:H127"/>
    <mergeCell ref="I127:J127"/>
    <mergeCell ref="K127:L127"/>
    <mergeCell ref="G128:H128"/>
    <mergeCell ref="I128:J128"/>
    <mergeCell ref="K128:L128"/>
    <mergeCell ref="G124:H124"/>
    <mergeCell ref="I124:J124"/>
    <mergeCell ref="K124:L124"/>
    <mergeCell ref="G125:H125"/>
    <mergeCell ref="K125:L125"/>
    <mergeCell ref="G126:H126"/>
    <mergeCell ref="I126:J126"/>
    <mergeCell ref="K126:L126"/>
    <mergeCell ref="G122:H122"/>
    <mergeCell ref="I122:J122"/>
    <mergeCell ref="K122:L122"/>
    <mergeCell ref="G123:H123"/>
    <mergeCell ref="I123:J123"/>
    <mergeCell ref="K123:L123"/>
    <mergeCell ref="G119:H119"/>
    <mergeCell ref="I119:J119"/>
    <mergeCell ref="K119:L119"/>
    <mergeCell ref="G121:H121"/>
    <mergeCell ref="I121:J121"/>
    <mergeCell ref="K121:L121"/>
    <mergeCell ref="G116:H116"/>
    <mergeCell ref="I116:J116"/>
    <mergeCell ref="K116:L116"/>
    <mergeCell ref="R117:S117"/>
    <mergeCell ref="G118:H118"/>
    <mergeCell ref="I118:J118"/>
    <mergeCell ref="K118:L118"/>
    <mergeCell ref="G114:H114"/>
    <mergeCell ref="I114:J114"/>
    <mergeCell ref="K114:L114"/>
    <mergeCell ref="G115:H115"/>
    <mergeCell ref="I115:J115"/>
    <mergeCell ref="K115:L115"/>
    <mergeCell ref="G112:H112"/>
    <mergeCell ref="I112:J112"/>
    <mergeCell ref="K112:L112"/>
    <mergeCell ref="G113:H113"/>
    <mergeCell ref="I113:J113"/>
    <mergeCell ref="K113:L113"/>
    <mergeCell ref="G110:H110"/>
    <mergeCell ref="I110:J110"/>
    <mergeCell ref="K110:L110"/>
    <mergeCell ref="G111:H111"/>
    <mergeCell ref="I111:J111"/>
    <mergeCell ref="K111:L111"/>
    <mergeCell ref="G108:H108"/>
    <mergeCell ref="I108:J108"/>
    <mergeCell ref="K108:L108"/>
    <mergeCell ref="G109:H109"/>
    <mergeCell ref="I109:J109"/>
    <mergeCell ref="K109:L109"/>
    <mergeCell ref="R104:S104"/>
    <mergeCell ref="G105:H105"/>
    <mergeCell ref="I105:J105"/>
    <mergeCell ref="G107:H107"/>
    <mergeCell ref="I107:J107"/>
    <mergeCell ref="K107:L107"/>
    <mergeCell ref="G102:H102"/>
    <mergeCell ref="I102:J102"/>
    <mergeCell ref="K102:L102"/>
    <mergeCell ref="G104:H104"/>
    <mergeCell ref="I104:J104"/>
    <mergeCell ref="P104:Q104"/>
    <mergeCell ref="G100:H100"/>
    <mergeCell ref="I100:J100"/>
    <mergeCell ref="K100:L100"/>
    <mergeCell ref="G101:H101"/>
    <mergeCell ref="I101:J101"/>
    <mergeCell ref="K101:L101"/>
    <mergeCell ref="I97:J97"/>
    <mergeCell ref="K97:L97"/>
    <mergeCell ref="G98:H98"/>
    <mergeCell ref="I98:J98"/>
    <mergeCell ref="K98:L98"/>
    <mergeCell ref="G99:H99"/>
    <mergeCell ref="I99:J99"/>
    <mergeCell ref="K99:L99"/>
    <mergeCell ref="G84:H84"/>
    <mergeCell ref="AA84:AB84"/>
    <mergeCell ref="AC84:AD84"/>
    <mergeCell ref="AE84:AF84"/>
    <mergeCell ref="X85:Y85"/>
    <mergeCell ref="I96:J96"/>
    <mergeCell ref="K96:L96"/>
    <mergeCell ref="G81:H81"/>
    <mergeCell ref="AA81:AB81"/>
    <mergeCell ref="AC81:AD81"/>
    <mergeCell ref="AE81:AF81"/>
    <mergeCell ref="G82:H82"/>
    <mergeCell ref="AA82:AB82"/>
    <mergeCell ref="AC82:AD82"/>
    <mergeCell ref="AE82:AF82"/>
    <mergeCell ref="G78:H78"/>
    <mergeCell ref="AA78:AB78"/>
    <mergeCell ref="AC78:AD78"/>
    <mergeCell ref="AE78:AF78"/>
    <mergeCell ref="G80:H80"/>
    <mergeCell ref="X80:Y80"/>
    <mergeCell ref="AA80:AB80"/>
    <mergeCell ref="AC80:AD80"/>
    <mergeCell ref="AE80:AF80"/>
    <mergeCell ref="G76:H76"/>
    <mergeCell ref="AA76:AB76"/>
    <mergeCell ref="AC76:AD76"/>
    <mergeCell ref="AE76:AF76"/>
    <mergeCell ref="G77:H77"/>
    <mergeCell ref="AA77:AB77"/>
    <mergeCell ref="AC77:AD77"/>
    <mergeCell ref="AE77:AF77"/>
    <mergeCell ref="G74:H74"/>
    <mergeCell ref="AA74:AB74"/>
    <mergeCell ref="AC74:AD74"/>
    <mergeCell ref="AE74:AF74"/>
    <mergeCell ref="G75:H75"/>
    <mergeCell ref="AA75:AB75"/>
    <mergeCell ref="AC75:AD75"/>
    <mergeCell ref="AE75:AF75"/>
    <mergeCell ref="G72:H72"/>
    <mergeCell ref="AA72:AB72"/>
    <mergeCell ref="AC72:AD72"/>
    <mergeCell ref="AE72:AF72"/>
    <mergeCell ref="G73:H73"/>
    <mergeCell ref="AA73:AB73"/>
    <mergeCell ref="AC73:AD73"/>
    <mergeCell ref="AE73:AF73"/>
    <mergeCell ref="G70:H70"/>
    <mergeCell ref="AA70:AB70"/>
    <mergeCell ref="AC70:AD70"/>
    <mergeCell ref="AE70:AF70"/>
    <mergeCell ref="G71:H71"/>
    <mergeCell ref="AA71:AB71"/>
    <mergeCell ref="AC71:AD71"/>
    <mergeCell ref="AE71:AF71"/>
    <mergeCell ref="G67:H67"/>
    <mergeCell ref="AA67:AB67"/>
    <mergeCell ref="AC67:AD67"/>
    <mergeCell ref="AE67:AF67"/>
    <mergeCell ref="G69:H69"/>
    <mergeCell ref="AA69:AB69"/>
    <mergeCell ref="AC69:AD69"/>
    <mergeCell ref="G63:H63"/>
    <mergeCell ref="AA63:AB63"/>
    <mergeCell ref="AC63:AD63"/>
    <mergeCell ref="AE63:AF63"/>
    <mergeCell ref="G65:H65"/>
    <mergeCell ref="AA65:AB65"/>
    <mergeCell ref="AC65:AD65"/>
    <mergeCell ref="AE65:AF65"/>
    <mergeCell ref="G61:H61"/>
    <mergeCell ref="AA61:AB61"/>
    <mergeCell ref="AC61:AD61"/>
    <mergeCell ref="AE61:AF61"/>
    <mergeCell ref="G62:H62"/>
    <mergeCell ref="AA62:AB62"/>
    <mergeCell ref="AC62:AD62"/>
    <mergeCell ref="AE62:AF62"/>
    <mergeCell ref="G57:H57"/>
    <mergeCell ref="AA57:AB57"/>
    <mergeCell ref="AC57:AD57"/>
    <mergeCell ref="AE57:AF57"/>
    <mergeCell ref="G59:H59"/>
    <mergeCell ref="AA59:AB59"/>
    <mergeCell ref="AC59:AD59"/>
    <mergeCell ref="AE59:AF59"/>
    <mergeCell ref="AC53:AD53"/>
    <mergeCell ref="AE53:AF53"/>
    <mergeCell ref="AC54:AD54"/>
    <mergeCell ref="AE54:AF54"/>
    <mergeCell ref="G55:H55"/>
    <mergeCell ref="AA55:AB55"/>
    <mergeCell ref="AC55:AD55"/>
    <mergeCell ref="AE55:AF55"/>
    <mergeCell ref="O34:P34"/>
    <mergeCell ref="O35:Q35"/>
    <mergeCell ref="O36:P36"/>
    <mergeCell ref="G52:H52"/>
    <mergeCell ref="AA52:AB52"/>
    <mergeCell ref="AC52:AF52"/>
    <mergeCell ref="O25:P25"/>
    <mergeCell ref="O29:Q29"/>
    <mergeCell ref="O30:P30"/>
    <mergeCell ref="O31:Q31"/>
    <mergeCell ref="O32:P32"/>
    <mergeCell ref="O33:Q3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dhenders</cp:lastModifiedBy>
  <cp:lastPrinted>2010-05-28T02:35:48Z</cp:lastPrinted>
  <dcterms:created xsi:type="dcterms:W3CDTF">2007-11-06T04:52:54Z</dcterms:created>
  <dcterms:modified xsi:type="dcterms:W3CDTF">2017-02-01T01:02:34Z</dcterms:modified>
  <cp:category/>
  <cp:version/>
  <cp:contentType/>
  <cp:contentStatus/>
</cp:coreProperties>
</file>